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 Harper\Documents\Article-Speech\"/>
    </mc:Choice>
  </mc:AlternateContent>
  <bookViews>
    <workbookView xWindow="0" yWindow="0" windowWidth="20490" windowHeight="7755"/>
  </bookViews>
  <sheets>
    <sheet name="LT Financial Plan" sheetId="1" r:id="rId1"/>
  </sheets>
  <externalReferences>
    <externalReference r:id="rId2"/>
  </externalReferences>
  <definedNames>
    <definedName name="_xlnm.Print_Area" localSheetId="0">'LT Financial Plan'!$A$1:$O$44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H8" i="1"/>
  <c r="I8" i="1"/>
  <c r="J8" i="1" s="1"/>
  <c r="K8" i="1" s="1"/>
  <c r="C9" i="1"/>
  <c r="H9" i="1"/>
  <c r="M9" i="1"/>
  <c r="N9" i="1"/>
  <c r="C10" i="1"/>
  <c r="H10" i="1"/>
  <c r="I10" i="1"/>
  <c r="J10" i="1" s="1"/>
  <c r="K10" i="1" s="1"/>
  <c r="L10" i="1" s="1"/>
  <c r="M10" i="1"/>
  <c r="N10" i="1"/>
  <c r="C11" i="1"/>
  <c r="H11" i="1"/>
  <c r="M11" i="1"/>
  <c r="N11" i="1"/>
  <c r="C12" i="1"/>
  <c r="H12" i="1"/>
  <c r="I12" i="1"/>
  <c r="J12" i="1" s="1"/>
  <c r="K12" i="1" s="1"/>
  <c r="N12" i="1"/>
  <c r="C13" i="1"/>
  <c r="E13" i="1"/>
  <c r="H13" i="1"/>
  <c r="I13" i="1"/>
  <c r="J13" i="1"/>
  <c r="K13" i="1" s="1"/>
  <c r="L13" i="1" s="1"/>
  <c r="M13" i="1"/>
  <c r="N13" i="1"/>
  <c r="D14" i="1"/>
  <c r="F14" i="1"/>
  <c r="G14" i="1"/>
  <c r="E17" i="1"/>
  <c r="F17" i="1"/>
  <c r="G17" i="1"/>
  <c r="H17" i="1"/>
  <c r="I17" i="1"/>
  <c r="J17" i="1"/>
  <c r="K17" i="1"/>
  <c r="L17" i="1"/>
  <c r="M17" i="1"/>
  <c r="N17" i="1"/>
  <c r="C18" i="1"/>
  <c r="D18" i="1"/>
  <c r="H18" i="1"/>
  <c r="I18" i="1"/>
  <c r="C19" i="1"/>
  <c r="H19" i="1"/>
  <c r="I19" i="1"/>
  <c r="J19" i="1"/>
  <c r="K19" i="1" s="1"/>
  <c r="L19" i="1" s="1"/>
  <c r="M19" i="1" s="1"/>
  <c r="N19" i="1"/>
  <c r="C20" i="1"/>
  <c r="H20" i="1"/>
  <c r="I20" i="1"/>
  <c r="J20" i="1" s="1"/>
  <c r="K20" i="1" s="1"/>
  <c r="L20" i="1" s="1"/>
  <c r="M20" i="1"/>
  <c r="N20" i="1" s="1"/>
  <c r="B21" i="1"/>
  <c r="C21" i="1"/>
  <c r="D21" i="1"/>
  <c r="B22" i="1"/>
  <c r="C22" i="1"/>
  <c r="D22" i="1"/>
  <c r="E22" i="1"/>
  <c r="F22" i="1"/>
  <c r="G22" i="1"/>
  <c r="H22" i="1"/>
  <c r="I22" i="1" s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B29" i="1"/>
  <c r="C29" i="1"/>
  <c r="D29" i="1"/>
  <c r="O29" i="1" s="1"/>
  <c r="E29" i="1"/>
  <c r="F29" i="1"/>
  <c r="G29" i="1"/>
  <c r="H29" i="1"/>
  <c r="I29" i="1"/>
  <c r="J29" i="1"/>
  <c r="K29" i="1"/>
  <c r="L29" i="1"/>
  <c r="M29" i="1"/>
  <c r="N29" i="1"/>
  <c r="H30" i="1"/>
  <c r="I30" i="1" s="1"/>
  <c r="J30" i="1" s="1"/>
  <c r="K30" i="1" s="1"/>
  <c r="L30" i="1" s="1"/>
  <c r="H31" i="1"/>
  <c r="I31" i="1" s="1"/>
  <c r="J31" i="1" s="1"/>
  <c r="K31" i="1" s="1"/>
  <c r="L31" i="1" s="1"/>
  <c r="H32" i="1"/>
  <c r="I32" i="1"/>
  <c r="J32" i="1" s="1"/>
  <c r="K32" i="1" s="1"/>
  <c r="L32" i="1" s="1"/>
  <c r="O23" i="1" l="1"/>
  <c r="C33" i="1"/>
  <c r="C35" i="1" s="1"/>
  <c r="C37" i="1" s="1"/>
  <c r="J22" i="1"/>
  <c r="K22" i="1" s="1"/>
  <c r="L22" i="1" s="1"/>
  <c r="M22" i="1" s="1"/>
  <c r="N22" i="1" s="1"/>
  <c r="E21" i="1"/>
  <c r="C14" i="1"/>
  <c r="O25" i="1"/>
  <c r="I9" i="1"/>
  <c r="J9" i="1" s="1"/>
  <c r="K9" i="1" s="1"/>
  <c r="L9" i="1" s="1"/>
  <c r="D33" i="1"/>
  <c r="L8" i="1"/>
  <c r="O20" i="1"/>
  <c r="J18" i="1"/>
  <c r="O13" i="1"/>
  <c r="L12" i="1"/>
  <c r="O12" i="1"/>
  <c r="I11" i="1"/>
  <c r="H14" i="1"/>
  <c r="O26" i="1"/>
  <c r="O28" i="1"/>
  <c r="O24" i="1"/>
  <c r="O19" i="1"/>
  <c r="E33" i="1"/>
  <c r="E35" i="1" s="1"/>
  <c r="E37" i="1" s="1"/>
  <c r="F21" i="1"/>
  <c r="O10" i="1"/>
  <c r="O22" i="1" l="1"/>
  <c r="O9" i="1"/>
  <c r="F33" i="1"/>
  <c r="G21" i="1"/>
  <c r="D35" i="1"/>
  <c r="K18" i="1"/>
  <c r="M8" i="1"/>
  <c r="N8" i="1" s="1"/>
  <c r="O8" i="1" s="1"/>
  <c r="J11" i="1"/>
  <c r="I14" i="1"/>
  <c r="D37" i="1" l="1"/>
  <c r="E6" i="1" s="1"/>
  <c r="E14" i="1" s="1"/>
  <c r="L18" i="1"/>
  <c r="H21" i="1"/>
  <c r="G33" i="1"/>
  <c r="K11" i="1"/>
  <c r="J14" i="1"/>
  <c r="F37" i="1"/>
  <c r="G6" i="1" s="1"/>
  <c r="F35" i="1"/>
  <c r="G37" i="1" l="1"/>
  <c r="H6" i="1" s="1"/>
  <c r="G35" i="1"/>
  <c r="L11" i="1"/>
  <c r="K14" i="1"/>
  <c r="O18" i="1"/>
  <c r="I21" i="1"/>
  <c r="H33" i="1"/>
  <c r="H35" i="1" s="1"/>
  <c r="H37" i="1" l="1"/>
  <c r="I6" i="1" s="1"/>
  <c r="J21" i="1"/>
  <c r="I33" i="1"/>
  <c r="L14" i="1"/>
  <c r="O11" i="1"/>
  <c r="I35" i="1" l="1"/>
  <c r="K21" i="1"/>
  <c r="J33" i="1"/>
  <c r="J35" i="1" s="1"/>
  <c r="I37" i="1"/>
  <c r="J6" i="1" s="1"/>
  <c r="L21" i="1" l="1"/>
  <c r="K33" i="1"/>
  <c r="K35" i="1" s="1"/>
  <c r="J37" i="1"/>
  <c r="K6" i="1" s="1"/>
  <c r="K37" i="1" s="1"/>
  <c r="L6" i="1" s="1"/>
  <c r="M21" i="1" l="1"/>
  <c r="L33" i="1"/>
  <c r="L35" i="1" l="1"/>
  <c r="N21" i="1"/>
  <c r="N33" i="1" s="1"/>
  <c r="N35" i="1" s="1"/>
  <c r="N37" i="1" s="1"/>
  <c r="M33" i="1"/>
  <c r="M35" i="1" s="1"/>
  <c r="O21" i="1"/>
  <c r="L37" i="1"/>
  <c r="M6" i="1" s="1"/>
  <c r="M14" i="1" s="1"/>
  <c r="O33" i="1" l="1"/>
  <c r="M37" i="1"/>
  <c r="O35" i="1"/>
  <c r="N6" i="1" l="1"/>
  <c r="N14" i="1" s="1"/>
  <c r="O6" i="1"/>
  <c r="O14" i="1" s="1"/>
</calcChain>
</file>

<file path=xl/sharedStrings.xml><?xml version="1.0" encoding="utf-8"?>
<sst xmlns="http://schemas.openxmlformats.org/spreadsheetml/2006/main" count="35" uniqueCount="33">
  <si>
    <t>Return to "Main Page'</t>
  </si>
  <si>
    <t xml:space="preserve">Ending Fund Balance </t>
  </si>
  <si>
    <t>Total Expenses</t>
  </si>
  <si>
    <t>Other</t>
  </si>
  <si>
    <t>Debt Service</t>
  </si>
  <si>
    <t>Facilities</t>
  </si>
  <si>
    <t>Supplies &amp; Equipment</t>
  </si>
  <si>
    <t>Professional Services</t>
  </si>
  <si>
    <t>Personnel Costs</t>
  </si>
  <si>
    <t>Projected Rate of Inflation</t>
  </si>
  <si>
    <t>Expenses</t>
  </si>
  <si>
    <t>Total Revenues</t>
  </si>
  <si>
    <t>Investment Income</t>
  </si>
  <si>
    <t>Charges for Services</t>
  </si>
  <si>
    <t>Fees &amp; Fines</t>
  </si>
  <si>
    <t>Sales Taxes</t>
  </si>
  <si>
    <t>Property Taxes</t>
  </si>
  <si>
    <t xml:space="preserve">Beginning Fund Balance </t>
  </si>
  <si>
    <t>TOTAL</t>
  </si>
  <si>
    <t>2013/14</t>
  </si>
  <si>
    <t>2012/13</t>
  </si>
  <si>
    <t>2025/26</t>
  </si>
  <si>
    <t>2024/25</t>
  </si>
  <si>
    <t>2023/24</t>
  </si>
  <si>
    <t>2022/23</t>
  </si>
  <si>
    <t>2021/22</t>
  </si>
  <si>
    <t>2020/21 Budget</t>
  </si>
  <si>
    <t>2019/20 Actuals</t>
  </si>
  <si>
    <t>2004/05 Actuals</t>
  </si>
  <si>
    <t>2003/04 Actuals</t>
  </si>
  <si>
    <t>2002/03 Actuals</t>
  </si>
  <si>
    <t>Dollars in Thousands</t>
  </si>
  <si>
    <t>Five-Year Financial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</si>
</sst>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&quot;$&quot;#,##0.0"/>
  </numFmts>
  <fonts count="12" x14ac:knownFonts="1">
    <font>
      <sz val="10"/>
      <name val="Arial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5" fillId="4" borderId="0" xfId="0" applyNumberFormat="1" applyFont="1" applyFill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4" fontId="5" fillId="6" borderId="0" xfId="0" applyNumberFormat="1" applyFont="1" applyFill="1" applyAlignment="1">
      <alignment vertical="center"/>
    </xf>
    <xf numFmtId="164" fontId="5" fillId="6" borderId="7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0" fontId="9" fillId="0" borderId="10" xfId="1" applyNumberFormat="1" applyFont="1" applyBorder="1" applyAlignment="1">
      <alignment horizontal="right" vertical="center"/>
    </xf>
    <xf numFmtId="10" fontId="9" fillId="2" borderId="11" xfId="1" applyNumberFormat="1" applyFont="1" applyFill="1" applyBorder="1" applyAlignment="1">
      <alignment horizontal="right" vertical="center"/>
    </xf>
    <xf numFmtId="10" fontId="9" fillId="5" borderId="7" xfId="1" applyNumberFormat="1" applyFont="1" applyFill="1" applyBorder="1" applyAlignment="1">
      <alignment horizontal="right" vertical="center"/>
    </xf>
    <xf numFmtId="10" fontId="9" fillId="5" borderId="0" xfId="1" applyNumberFormat="1" applyFont="1" applyFill="1" applyBorder="1" applyAlignment="1">
      <alignment horizontal="right" vertical="center"/>
    </xf>
    <xf numFmtId="10" fontId="9" fillId="3" borderId="7" xfId="1" applyNumberFormat="1" applyFont="1" applyFill="1" applyBorder="1" applyAlignment="1">
      <alignment horizontal="right" vertical="center"/>
    </xf>
    <xf numFmtId="10" fontId="9" fillId="3" borderId="8" xfId="1" applyNumberFormat="1" applyFont="1" applyFill="1" applyBorder="1" applyAlignment="1">
      <alignment horizontal="right" vertical="center"/>
    </xf>
    <xf numFmtId="10" fontId="9" fillId="4" borderId="10" xfId="1" applyNumberFormat="1" applyFont="1" applyFill="1" applyBorder="1" applyAlignment="1">
      <alignment horizontal="right" vertical="center"/>
    </xf>
    <xf numFmtId="10" fontId="9" fillId="4" borderId="12" xfId="1" applyNumberFormat="1" applyFont="1" applyFill="1" applyBorder="1" applyAlignment="1">
      <alignment horizontal="right" vertical="center"/>
    </xf>
    <xf numFmtId="10" fontId="9" fillId="0" borderId="11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4" fontId="8" fillId="5" borderId="7" xfId="0" applyNumberFormat="1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vertical="center"/>
    </xf>
    <xf numFmtId="164" fontId="8" fillId="4" borderId="0" xfId="0" applyNumberFormat="1" applyFont="1" applyFill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8" xfId="0" applyBorder="1"/>
    <xf numFmtId="164" fontId="5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164" fontId="10" fillId="5" borderId="7" xfId="0" applyNumberFormat="1" applyFon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164" fontId="10" fillId="3" borderId="7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6" fontId="7" fillId="5" borderId="7" xfId="0" applyNumberFormat="1" applyFont="1" applyFill="1" applyBorder="1" applyAlignment="1">
      <alignment vertical="center"/>
    </xf>
    <xf numFmtId="166" fontId="7" fillId="5" borderId="0" xfId="0" applyNumberFormat="1" applyFont="1" applyFill="1" applyBorder="1" applyAlignment="1">
      <alignment vertical="center"/>
    </xf>
    <xf numFmtId="166" fontId="7" fillId="5" borderId="0" xfId="0" applyNumberFormat="1" applyFont="1" applyFill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right" vertical="center"/>
    </xf>
    <xf numFmtId="0" fontId="4" fillId="5" borderId="20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2" applyAlignment="1" applyProtection="1">
      <alignment horizontal="left"/>
    </xf>
    <xf numFmtId="166" fontId="3" fillId="5" borderId="4" xfId="0" applyNumberFormat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%20Harper/Downloads/10-Year%20Plan%20-%20Approved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in Page"/>
      <sheetName val="County Share of Births"/>
      <sheetName val="Prop. 10 Revenue Projection"/>
      <sheetName val="State Rev. Projection G"/>
      <sheetName val=" Allocation Projection G"/>
      <sheetName val="Baseline Projection"/>
      <sheetName val="Allocation vs. Baseline G"/>
      <sheetName val="Financial Plan"/>
      <sheetName val="Total Expenses G"/>
      <sheetName val="Expense vs. Available Funds G"/>
      <sheetName val="Allocation vs. Expense G"/>
    </sheetNames>
    <sheetDataSet>
      <sheetData sheetId="0" refreshError="1"/>
      <sheetData sheetId="1">
        <row r="57">
          <cell r="B57">
            <v>0.03</v>
          </cell>
          <cell r="C57">
            <v>0.03</v>
          </cell>
          <cell r="D57">
            <v>0.03</v>
          </cell>
          <cell r="E57">
            <v>0.03</v>
          </cell>
          <cell r="F57">
            <v>0.03</v>
          </cell>
          <cell r="G57">
            <v>0.03</v>
          </cell>
          <cell r="H57">
            <v>0.03</v>
          </cell>
          <cell r="I57">
            <v>0.03</v>
          </cell>
          <cell r="J57">
            <v>0.03</v>
          </cell>
          <cell r="K57">
            <v>0.03</v>
          </cell>
        </row>
        <row r="80">
          <cell r="B80">
            <v>48775</v>
          </cell>
        </row>
        <row r="87">
          <cell r="B87">
            <v>18790</v>
          </cell>
        </row>
        <row r="101">
          <cell r="E101">
            <v>21581</v>
          </cell>
        </row>
        <row r="102">
          <cell r="E102">
            <v>1526</v>
          </cell>
        </row>
        <row r="103">
          <cell r="E103">
            <v>2263</v>
          </cell>
        </row>
        <row r="104">
          <cell r="B104" t="str">
            <v>Expense B</v>
          </cell>
          <cell r="E104">
            <v>0</v>
          </cell>
          <cell r="H104">
            <v>0</v>
          </cell>
          <cell r="I104">
            <v>0</v>
          </cell>
        </row>
        <row r="105">
          <cell r="B105" t="str">
            <v>Expense C</v>
          </cell>
          <cell r="E105">
            <v>0</v>
          </cell>
          <cell r="H105">
            <v>0</v>
          </cell>
          <cell r="I105">
            <v>0</v>
          </cell>
        </row>
        <row r="106">
          <cell r="B106" t="str">
            <v>Expense D</v>
          </cell>
          <cell r="E106">
            <v>0</v>
          </cell>
          <cell r="H106">
            <v>0</v>
          </cell>
          <cell r="I106">
            <v>0</v>
          </cell>
        </row>
        <row r="107">
          <cell r="B107" t="str">
            <v>Expense E</v>
          </cell>
          <cell r="E107">
            <v>0</v>
          </cell>
          <cell r="H107">
            <v>0</v>
          </cell>
          <cell r="I107">
            <v>0</v>
          </cell>
        </row>
        <row r="108">
          <cell r="B108" t="str">
            <v>Expense F</v>
          </cell>
          <cell r="E108">
            <v>0</v>
          </cell>
          <cell r="H108">
            <v>0</v>
          </cell>
          <cell r="I108">
            <v>0</v>
          </cell>
        </row>
        <row r="109">
          <cell r="B109" t="str">
            <v>Expense G</v>
          </cell>
          <cell r="E109">
            <v>0</v>
          </cell>
          <cell r="H109">
            <v>0</v>
          </cell>
          <cell r="I109">
            <v>0</v>
          </cell>
        </row>
        <row r="110">
          <cell r="B110" t="str">
            <v>Expense H</v>
          </cell>
          <cell r="E110">
            <v>0</v>
          </cell>
          <cell r="H110">
            <v>0</v>
          </cell>
          <cell r="I110">
            <v>0</v>
          </cell>
        </row>
        <row r="111">
          <cell r="B111" t="str">
            <v>Expense I</v>
          </cell>
          <cell r="E111">
            <v>0</v>
          </cell>
          <cell r="H111">
            <v>0</v>
          </cell>
          <cell r="I111">
            <v>0</v>
          </cell>
        </row>
        <row r="112">
          <cell r="B112" t="str">
            <v>Expense J</v>
          </cell>
          <cell r="E112">
            <v>0</v>
          </cell>
          <cell r="H112">
            <v>0</v>
          </cell>
          <cell r="I112">
            <v>0</v>
          </cell>
        </row>
        <row r="149">
          <cell r="C149" t="str">
            <v>Y</v>
          </cell>
          <cell r="D149" t="str">
            <v>Y</v>
          </cell>
          <cell r="E149" t="str">
            <v>Y</v>
          </cell>
          <cell r="F149" t="str">
            <v>Y</v>
          </cell>
          <cell r="G149" t="str">
            <v>Y</v>
          </cell>
          <cell r="H149" t="str">
            <v>Y</v>
          </cell>
          <cell r="I149" t="str">
            <v>Y</v>
          </cell>
          <cell r="J149" t="str">
            <v>Y</v>
          </cell>
          <cell r="K149" t="str">
            <v>Y</v>
          </cell>
          <cell r="L149" t="str">
            <v>Y</v>
          </cell>
        </row>
        <row r="150">
          <cell r="C150" t="str">
            <v>Y</v>
          </cell>
          <cell r="D150" t="str">
            <v>Y</v>
          </cell>
          <cell r="E150" t="str">
            <v>Y</v>
          </cell>
          <cell r="F150" t="str">
            <v>Y</v>
          </cell>
          <cell r="G150" t="str">
            <v>Y</v>
          </cell>
          <cell r="H150" t="str">
            <v>Y</v>
          </cell>
          <cell r="I150" t="str">
            <v>Y</v>
          </cell>
          <cell r="J150" t="str">
            <v>Y</v>
          </cell>
          <cell r="K150" t="str">
            <v>Y</v>
          </cell>
          <cell r="L150" t="str">
            <v>Y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C155" t="str">
            <v>Y</v>
          </cell>
          <cell r="D155" t="str">
            <v>Y</v>
          </cell>
          <cell r="E155" t="str">
            <v>Y</v>
          </cell>
          <cell r="F155" t="str">
            <v>Y</v>
          </cell>
          <cell r="G155" t="str">
            <v>Y</v>
          </cell>
          <cell r="H155" t="str">
            <v>Y</v>
          </cell>
          <cell r="I155" t="str">
            <v>Y</v>
          </cell>
          <cell r="J155" t="str">
            <v>Y</v>
          </cell>
          <cell r="K155" t="str">
            <v>Y</v>
          </cell>
          <cell r="L155" t="str">
            <v>Y</v>
          </cell>
        </row>
        <row r="156">
          <cell r="C156" t="str">
            <v>N</v>
          </cell>
          <cell r="D156" t="str">
            <v>N</v>
          </cell>
          <cell r="E156" t="str">
            <v>N</v>
          </cell>
          <cell r="F156" t="str">
            <v>Y</v>
          </cell>
          <cell r="G156" t="str">
            <v>Y</v>
          </cell>
          <cell r="H156" t="str">
            <v>Y</v>
          </cell>
          <cell r="I156" t="str">
            <v>Y</v>
          </cell>
          <cell r="J156" t="str">
            <v>Y</v>
          </cell>
          <cell r="K156" t="str">
            <v>Y</v>
          </cell>
          <cell r="L156" t="str">
            <v>Y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50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11">
          <cell r="B211" t="str">
            <v>A</v>
          </cell>
          <cell r="F211">
            <v>0</v>
          </cell>
        </row>
        <row r="231">
          <cell r="B231" t="str">
            <v>A</v>
          </cell>
          <cell r="F231">
            <v>0</v>
          </cell>
        </row>
        <row r="243">
          <cell r="B243">
            <v>0</v>
          </cell>
          <cell r="L243">
            <v>0</v>
          </cell>
          <cell r="M243">
            <v>0</v>
          </cell>
        </row>
        <row r="247">
          <cell r="B247">
            <v>0</v>
          </cell>
          <cell r="L247">
            <v>0</v>
          </cell>
          <cell r="M247">
            <v>0</v>
          </cell>
        </row>
        <row r="251">
          <cell r="B251">
            <v>0</v>
          </cell>
          <cell r="L251">
            <v>0</v>
          </cell>
          <cell r="M251">
            <v>0</v>
          </cell>
        </row>
        <row r="255">
          <cell r="B255">
            <v>1587.8</v>
          </cell>
          <cell r="M255">
            <v>500</v>
          </cell>
        </row>
        <row r="259">
          <cell r="B259">
            <v>0</v>
          </cell>
          <cell r="L259">
            <v>0</v>
          </cell>
          <cell r="M2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workbookViewId="0">
      <selection activeCell="S6" sqref="S6"/>
    </sheetView>
  </sheetViews>
  <sheetFormatPr defaultRowHeight="12.75" x14ac:dyDescent="0.2"/>
  <cols>
    <col min="1" max="1" width="2.85546875" style="1" customWidth="1"/>
    <col min="2" max="2" width="36.7109375" style="1" customWidth="1"/>
    <col min="3" max="5" width="10.7109375" style="1" hidden="1" customWidth="1"/>
    <col min="6" max="11" width="10.7109375" style="1" customWidth="1"/>
    <col min="12" max="12" width="10.5703125" style="1" customWidth="1"/>
    <col min="13" max="14" width="10.7109375" style="1" hidden="1" customWidth="1"/>
    <col min="15" max="15" width="12.7109375" style="1" hidden="1" customWidth="1"/>
  </cols>
  <sheetData>
    <row r="1" spans="1:16" ht="15.75" x14ac:dyDescent="0.2">
      <c r="A1" s="95"/>
    </row>
    <row r="2" spans="1:16" ht="15.75" x14ac:dyDescent="0.2">
      <c r="A2" s="95" t="s">
        <v>32</v>
      </c>
    </row>
    <row r="3" spans="1:16" x14ac:dyDescent="0.2">
      <c r="A3" s="6" t="s">
        <v>31</v>
      </c>
    </row>
    <row r="4" spans="1:16" ht="13.5" thickBot="1" x14ac:dyDescent="0.25"/>
    <row r="5" spans="1:16" ht="26.25" thickBot="1" x14ac:dyDescent="0.25">
      <c r="A5" s="94"/>
      <c r="B5" s="93"/>
      <c r="C5" s="92" t="s">
        <v>30</v>
      </c>
      <c r="D5" s="91" t="s">
        <v>29</v>
      </c>
      <c r="E5" s="90" t="s">
        <v>28</v>
      </c>
      <c r="F5" s="89" t="s">
        <v>27</v>
      </c>
      <c r="G5" s="88" t="s">
        <v>26</v>
      </c>
      <c r="H5" s="87" t="s">
        <v>25</v>
      </c>
      <c r="I5" s="85" t="s">
        <v>24</v>
      </c>
      <c r="J5" s="86" t="s">
        <v>23</v>
      </c>
      <c r="K5" s="85" t="s">
        <v>22</v>
      </c>
      <c r="L5" s="85" t="s">
        <v>21</v>
      </c>
      <c r="M5" s="84" t="s">
        <v>20</v>
      </c>
      <c r="N5" s="83" t="s">
        <v>19</v>
      </c>
      <c r="O5" s="82" t="s">
        <v>18</v>
      </c>
    </row>
    <row r="6" spans="1:16" ht="14.25" x14ac:dyDescent="0.2">
      <c r="A6" s="74" t="s">
        <v>17</v>
      </c>
      <c r="C6" s="81">
        <f>'[1]Main Page'!B80</f>
        <v>48775</v>
      </c>
      <c r="D6" s="23">
        <v>45428.3</v>
      </c>
      <c r="E6" s="22" t="e">
        <f>D37+#REF!</f>
        <v>#REF!</v>
      </c>
      <c r="F6" s="80">
        <v>6458</v>
      </c>
      <c r="G6" s="79">
        <f t="shared" ref="G6:L6" si="0">F37</f>
        <v>7334.7999999999993</v>
      </c>
      <c r="H6" s="78">
        <f t="shared" si="0"/>
        <v>7684.1000000000022</v>
      </c>
      <c r="I6" s="77">
        <f t="shared" si="0"/>
        <v>7720.5785000000069</v>
      </c>
      <c r="J6" s="77">
        <f t="shared" si="0"/>
        <v>7424.7760325000054</v>
      </c>
      <c r="K6" s="77">
        <f t="shared" si="0"/>
        <v>6776.310003912502</v>
      </c>
      <c r="L6" s="76">
        <f t="shared" si="0"/>
        <v>5753.8348850523143</v>
      </c>
      <c r="M6" s="17" t="e">
        <f>L37+#REF!</f>
        <v>#REF!</v>
      </c>
      <c r="N6" s="35" t="e">
        <f>M37+#REF!</f>
        <v>#REF!</v>
      </c>
      <c r="O6" s="75" t="e">
        <f>M37+#REF!</f>
        <v>#REF!</v>
      </c>
    </row>
    <row r="7" spans="1:16" ht="14.25" x14ac:dyDescent="0.2">
      <c r="A7" s="74"/>
      <c r="C7" s="73"/>
      <c r="D7" s="72"/>
      <c r="E7" s="72"/>
      <c r="F7" s="71"/>
      <c r="G7" s="70"/>
      <c r="H7" s="69"/>
      <c r="I7" s="69"/>
      <c r="J7" s="69"/>
      <c r="K7" s="69"/>
      <c r="L7" s="68"/>
      <c r="M7" s="67"/>
      <c r="N7" s="66"/>
      <c r="O7" s="15"/>
    </row>
    <row r="8" spans="1:16" ht="14.25" x14ac:dyDescent="0.2">
      <c r="A8" s="62"/>
      <c r="B8" s="65" t="s">
        <v>16</v>
      </c>
      <c r="C8" s="24">
        <f>'[1]Main Page'!B87</f>
        <v>18790</v>
      </c>
      <c r="D8" s="23">
        <v>19187</v>
      </c>
      <c r="E8" s="22">
        <v>19950</v>
      </c>
      <c r="F8" s="21">
        <v>8711.9</v>
      </c>
      <c r="G8" s="20">
        <v>9263.5</v>
      </c>
      <c r="H8" s="19">
        <f>G8+(G8*0.02)</f>
        <v>9448.77</v>
      </c>
      <c r="I8" s="19">
        <f>H8+(H8*0.02)</f>
        <v>9637.7453999999998</v>
      </c>
      <c r="J8" s="19">
        <f>I8+(I8*0.02)</f>
        <v>9830.5003080000006</v>
      </c>
      <c r="K8" s="19">
        <f>J8+(J8*0.02)</f>
        <v>10027.11031416</v>
      </c>
      <c r="L8" s="18">
        <f>K8+(K8*0.02)</f>
        <v>10227.6525204432</v>
      </c>
      <c r="M8" s="17">
        <f>L8-(L8*0.025)</f>
        <v>9971.9612074321194</v>
      </c>
      <c r="N8" s="20">
        <f>M8-(M8*0.02)</f>
        <v>9772.5219832834773</v>
      </c>
      <c r="O8" s="20">
        <f>N8-(N8*0.02)</f>
        <v>9577.071543617807</v>
      </c>
    </row>
    <row r="9" spans="1:16" ht="14.25" x14ac:dyDescent="0.2">
      <c r="A9" s="62"/>
      <c r="B9" s="61" t="s">
        <v>15</v>
      </c>
      <c r="C9" s="24">
        <f>'[1]Main Page'!B243</f>
        <v>0</v>
      </c>
      <c r="D9" s="22">
        <v>1564.1</v>
      </c>
      <c r="E9" s="22">
        <v>1864.2</v>
      </c>
      <c r="F9" s="21">
        <v>5782.1</v>
      </c>
      <c r="G9" s="20">
        <v>5563.4</v>
      </c>
      <c r="H9" s="19">
        <f t="shared" ref="H9:L13" si="1">G9+(G9*0.025)</f>
        <v>5702.4849999999997</v>
      </c>
      <c r="I9" s="19">
        <f t="shared" si="1"/>
        <v>5845.0471250000001</v>
      </c>
      <c r="J9" s="19">
        <f t="shared" si="1"/>
        <v>5991.1733031249996</v>
      </c>
      <c r="K9" s="19">
        <f t="shared" si="1"/>
        <v>6140.9526357031245</v>
      </c>
      <c r="L9" s="18">
        <f t="shared" si="1"/>
        <v>6294.4764515957031</v>
      </c>
      <c r="M9" s="17">
        <f>'[1]Main Page'!L243</f>
        <v>0</v>
      </c>
      <c r="N9" s="16">
        <f>'[1]Main Page'!M243</f>
        <v>0</v>
      </c>
      <c r="O9" s="15">
        <f>SUM(D9:M9)</f>
        <v>44747.934515423825</v>
      </c>
    </row>
    <row r="10" spans="1:16" ht="14.25" x14ac:dyDescent="0.2">
      <c r="A10" s="62"/>
      <c r="B10" s="61" t="s">
        <v>14</v>
      </c>
      <c r="C10" s="24">
        <f>'[1]Main Page'!B247</f>
        <v>0</v>
      </c>
      <c r="D10" s="22">
        <v>747.7</v>
      </c>
      <c r="E10" s="22">
        <v>875</v>
      </c>
      <c r="F10" s="21">
        <v>3638.7</v>
      </c>
      <c r="G10" s="20">
        <v>3993</v>
      </c>
      <c r="H10" s="19">
        <f t="shared" si="1"/>
        <v>4092.8249999999998</v>
      </c>
      <c r="I10" s="19">
        <f t="shared" si="1"/>
        <v>4195.1456250000001</v>
      </c>
      <c r="J10" s="19">
        <f t="shared" si="1"/>
        <v>4300.0242656250002</v>
      </c>
      <c r="K10" s="19">
        <f t="shared" si="1"/>
        <v>4407.5248722656252</v>
      </c>
      <c r="L10" s="18">
        <f t="shared" si="1"/>
        <v>4517.7129940722662</v>
      </c>
      <c r="M10" s="17">
        <f>'[1]Main Page'!L247</f>
        <v>0</v>
      </c>
      <c r="N10" s="16">
        <f>'[1]Main Page'!M247</f>
        <v>0</v>
      </c>
      <c r="O10" s="15">
        <f>SUM(D10:M10)</f>
        <v>30767.632756962892</v>
      </c>
    </row>
    <row r="11" spans="1:16" ht="14.25" x14ac:dyDescent="0.2">
      <c r="A11" s="62"/>
      <c r="B11" s="61" t="s">
        <v>13</v>
      </c>
      <c r="C11" s="24">
        <f>'[1]Main Page'!B251</f>
        <v>0</v>
      </c>
      <c r="D11" s="22">
        <v>886.6</v>
      </c>
      <c r="E11" s="22">
        <v>846.3</v>
      </c>
      <c r="F11" s="21">
        <v>920</v>
      </c>
      <c r="G11" s="20">
        <v>910.9</v>
      </c>
      <c r="H11" s="19">
        <f t="shared" si="1"/>
        <v>933.67250000000001</v>
      </c>
      <c r="I11" s="19">
        <f t="shared" si="1"/>
        <v>957.01431249999996</v>
      </c>
      <c r="J11" s="19">
        <f t="shared" si="1"/>
        <v>980.93967031249997</v>
      </c>
      <c r="K11" s="19">
        <f t="shared" si="1"/>
        <v>1005.4631620703125</v>
      </c>
      <c r="L11" s="18">
        <f t="shared" si="1"/>
        <v>1030.5997411220703</v>
      </c>
      <c r="M11" s="17">
        <f>'[1]Main Page'!L251</f>
        <v>0</v>
      </c>
      <c r="N11" s="16">
        <f>'[1]Main Page'!M251</f>
        <v>0</v>
      </c>
      <c r="O11" s="64">
        <f>SUM(D11:M11)</f>
        <v>8471.4893860048815</v>
      </c>
      <c r="P11" s="63"/>
    </row>
    <row r="12" spans="1:16" ht="14.25" x14ac:dyDescent="0.2">
      <c r="A12" s="62"/>
      <c r="B12" s="61" t="s">
        <v>12</v>
      </c>
      <c r="C12" s="24">
        <f>'[1]Main Page'!B255</f>
        <v>1587.8</v>
      </c>
      <c r="D12" s="22">
        <v>1518.8</v>
      </c>
      <c r="E12" s="22">
        <v>2208.1999999999998</v>
      </c>
      <c r="F12" s="21">
        <v>1156</v>
      </c>
      <c r="G12" s="20">
        <v>725</v>
      </c>
      <c r="H12" s="19">
        <f t="shared" si="1"/>
        <v>743.125</v>
      </c>
      <c r="I12" s="19">
        <f t="shared" si="1"/>
        <v>761.703125</v>
      </c>
      <c r="J12" s="19">
        <f t="shared" si="1"/>
        <v>780.74570312499998</v>
      </c>
      <c r="K12" s="19">
        <f t="shared" si="1"/>
        <v>800.26434570312495</v>
      </c>
      <c r="L12" s="18">
        <f t="shared" si="1"/>
        <v>820.2709543457031</v>
      </c>
      <c r="M12" s="17">
        <v>625</v>
      </c>
      <c r="N12" s="16">
        <f>'[1]Main Page'!M255</f>
        <v>500</v>
      </c>
      <c r="O12" s="15">
        <f>SUM(D12:M12)</f>
        <v>10139.109128173826</v>
      </c>
    </row>
    <row r="13" spans="1:16" ht="14.25" x14ac:dyDescent="0.2">
      <c r="A13" s="62"/>
      <c r="B13" s="61" t="s">
        <v>3</v>
      </c>
      <c r="C13" s="24">
        <f>'[1]Main Page'!B259</f>
        <v>0</v>
      </c>
      <c r="D13" s="22">
        <v>67.3</v>
      </c>
      <c r="E13" s="22">
        <f>551+202.3</f>
        <v>753.3</v>
      </c>
      <c r="F13" s="34">
        <v>115.6</v>
      </c>
      <c r="G13" s="33">
        <v>221.8</v>
      </c>
      <c r="H13" s="32">
        <f t="shared" si="1"/>
        <v>227.345</v>
      </c>
      <c r="I13" s="32">
        <f t="shared" si="1"/>
        <v>233.02862500000001</v>
      </c>
      <c r="J13" s="32">
        <f t="shared" si="1"/>
        <v>238.85434062500002</v>
      </c>
      <c r="K13" s="32">
        <f t="shared" si="1"/>
        <v>244.82569914062503</v>
      </c>
      <c r="L13" s="31">
        <f t="shared" si="1"/>
        <v>250.94634161914067</v>
      </c>
      <c r="M13" s="17">
        <f>'[1]Main Page'!L259</f>
        <v>0</v>
      </c>
      <c r="N13" s="16">
        <f>'[1]Main Page'!M259</f>
        <v>0</v>
      </c>
      <c r="O13" s="15">
        <f>SUM(D13:M13)</f>
        <v>2353.0000063847656</v>
      </c>
    </row>
    <row r="14" spans="1:16" ht="14.25" x14ac:dyDescent="0.2">
      <c r="A14" s="28" t="s">
        <v>11</v>
      </c>
      <c r="C14" s="27">
        <f>SUM(C6:C13)</f>
        <v>69152.800000000003</v>
      </c>
      <c r="D14" s="22">
        <f>SUM(D6:D13)</f>
        <v>69399.800000000017</v>
      </c>
      <c r="E14" s="22" t="e">
        <f>SUM(E6:E13)</f>
        <v>#REF!</v>
      </c>
      <c r="F14" s="21">
        <f t="shared" ref="F14:L14" si="2">SUM(F8:F13)</f>
        <v>20324.3</v>
      </c>
      <c r="G14" s="20">
        <f t="shared" si="2"/>
        <v>20677.600000000002</v>
      </c>
      <c r="H14" s="19">
        <f t="shared" si="2"/>
        <v>21148.222500000003</v>
      </c>
      <c r="I14" s="19">
        <f t="shared" si="2"/>
        <v>21629.6842125</v>
      </c>
      <c r="J14" s="19">
        <f t="shared" si="2"/>
        <v>22122.2375908125</v>
      </c>
      <c r="K14" s="19">
        <f t="shared" si="2"/>
        <v>22626.14102904281</v>
      </c>
      <c r="L14" s="18">
        <f t="shared" si="2"/>
        <v>23141.659003198081</v>
      </c>
      <c r="M14" s="17" t="e">
        <f>SUM(M6:M13)</f>
        <v>#REF!</v>
      </c>
      <c r="N14" s="60" t="e">
        <f>SUM(N6:N13)</f>
        <v>#REF!</v>
      </c>
      <c r="O14" s="59" t="e">
        <f>SUM(O6:O13)</f>
        <v>#REF!</v>
      </c>
    </row>
    <row r="15" spans="1:16" ht="14.25" x14ac:dyDescent="0.2">
      <c r="A15" s="28"/>
      <c r="B15" s="3"/>
      <c r="C15" s="30"/>
      <c r="D15" s="23"/>
      <c r="E15" s="22"/>
      <c r="F15" s="21"/>
      <c r="G15" s="20"/>
      <c r="H15" s="19"/>
      <c r="I15" s="19"/>
      <c r="J15" s="19"/>
      <c r="K15" s="19"/>
      <c r="L15" s="18"/>
      <c r="M15" s="17"/>
      <c r="N15" s="29"/>
      <c r="O15" s="58"/>
    </row>
    <row r="16" spans="1:16" x14ac:dyDescent="0.2">
      <c r="A16" s="28" t="s">
        <v>10</v>
      </c>
      <c r="B16" s="3"/>
      <c r="C16" s="57"/>
      <c r="D16" s="56"/>
      <c r="E16" s="55"/>
      <c r="F16" s="54"/>
      <c r="G16" s="53"/>
      <c r="H16" s="52"/>
      <c r="I16" s="52"/>
      <c r="J16" s="52"/>
      <c r="K16" s="52"/>
      <c r="L16" s="51"/>
      <c r="M16" s="50"/>
      <c r="N16" s="49"/>
      <c r="O16" s="48"/>
    </row>
    <row r="17" spans="1:15" hidden="1" x14ac:dyDescent="0.2">
      <c r="A17" s="25"/>
      <c r="B17" s="47" t="s">
        <v>9</v>
      </c>
      <c r="C17" s="46"/>
      <c r="D17" s="45">
        <v>3.5000000000000003E-2</v>
      </c>
      <c r="E17" s="44">
        <f>'[1]Main Page'!B57</f>
        <v>0.03</v>
      </c>
      <c r="F17" s="43">
        <f>'[1]Main Page'!C57</f>
        <v>0.03</v>
      </c>
      <c r="G17" s="42">
        <f>'[1]Main Page'!D57</f>
        <v>0.03</v>
      </c>
      <c r="H17" s="41">
        <f>'[1]Main Page'!E57</f>
        <v>0.03</v>
      </c>
      <c r="I17" s="41">
        <f>'[1]Main Page'!F57</f>
        <v>0.03</v>
      </c>
      <c r="J17" s="41">
        <f>'[1]Main Page'!G57</f>
        <v>0.03</v>
      </c>
      <c r="K17" s="41">
        <f>'[1]Main Page'!H57</f>
        <v>0.03</v>
      </c>
      <c r="L17" s="40">
        <f>'[1]Main Page'!I57</f>
        <v>0.03</v>
      </c>
      <c r="M17" s="39">
        <f>'[1]Main Page'!J57</f>
        <v>0.03</v>
      </c>
      <c r="N17" s="38">
        <f>'[1]Main Page'!K57</f>
        <v>0.03</v>
      </c>
      <c r="O17" s="37"/>
    </row>
    <row r="18" spans="1:15" ht="14.25" x14ac:dyDescent="0.2">
      <c r="A18" s="28"/>
      <c r="B18" s="36" t="s">
        <v>8</v>
      </c>
      <c r="C18" s="24">
        <f>'[1]Main Page'!E101</f>
        <v>21581</v>
      </c>
      <c r="D18" s="23">
        <f>9737.4+7284.2+3778.4</f>
        <v>20800</v>
      </c>
      <c r="E18" s="22">
        <v>19631.900000000001</v>
      </c>
      <c r="F18" s="21">
        <v>13637.3</v>
      </c>
      <c r="G18" s="20">
        <v>14390.7</v>
      </c>
      <c r="H18" s="19">
        <f>G18+(G18*0.04)</f>
        <v>14966.328000000001</v>
      </c>
      <c r="I18" s="19">
        <f>H18+(H18*0.04)</f>
        <v>15564.981120000002</v>
      </c>
      <c r="J18" s="19">
        <f>I18+(I18*0.04)</f>
        <v>16187.580364800002</v>
      </c>
      <c r="K18" s="19">
        <f>J18+(J18*0.04)</f>
        <v>16835.083579392001</v>
      </c>
      <c r="L18" s="19">
        <f>K18+(K18*0.04)</f>
        <v>17508.486922567681</v>
      </c>
      <c r="M18" s="17">
        <v>21000</v>
      </c>
      <c r="N18" s="29">
        <v>16000</v>
      </c>
      <c r="O18" s="15">
        <f t="shared" ref="O18:O29" si="3">SUM(D18:M18)</f>
        <v>170522.35998675969</v>
      </c>
    </row>
    <row r="19" spans="1:15" ht="14.25" x14ac:dyDescent="0.2">
      <c r="A19" s="25"/>
      <c r="B19" s="36" t="s">
        <v>7</v>
      </c>
      <c r="C19" s="24">
        <f>'[1]Main Page'!E102</f>
        <v>1526</v>
      </c>
      <c r="D19" s="23">
        <v>1008.6</v>
      </c>
      <c r="E19" s="22">
        <v>1059.4000000000001</v>
      </c>
      <c r="F19" s="21">
        <v>1920.1</v>
      </c>
      <c r="G19" s="20">
        <v>1997.5</v>
      </c>
      <c r="H19" s="19">
        <f t="shared" ref="H19:L20" si="4">G19*1.035</f>
        <v>2067.4124999999999</v>
      </c>
      <c r="I19" s="19">
        <f t="shared" si="4"/>
        <v>2139.7719374999997</v>
      </c>
      <c r="J19" s="19">
        <f t="shared" si="4"/>
        <v>2214.6639553124996</v>
      </c>
      <c r="K19" s="19">
        <f t="shared" si="4"/>
        <v>2292.1771937484368</v>
      </c>
      <c r="L19" s="19">
        <f t="shared" si="4"/>
        <v>2372.4033955296318</v>
      </c>
      <c r="M19" s="17">
        <f>IF('[1]Main Page'!$B$211 = "A",(L19*M$17)+L19,IF('[1]Main Page'!$B$211 = "B",M$8*'[1]Main Page'!$F$211,IF('[1]Main Page'!$B$211 = "C",$D$19,0)))</f>
        <v>2443.5754973955209</v>
      </c>
      <c r="N19" s="35">
        <f>IF('[1]Main Page'!$B$211 = "A",(M19*N$17)+M19,IF('[1]Main Page'!$B$211 = "B",N$8*'[1]Main Page'!$F$211,IF('[1]Main Page'!$B$211 = "C",$D$19,0)))</f>
        <v>2516.8827623173866</v>
      </c>
      <c r="O19" s="15">
        <f t="shared" si="3"/>
        <v>19515.604479486094</v>
      </c>
    </row>
    <row r="20" spans="1:15" ht="14.25" x14ac:dyDescent="0.2">
      <c r="A20" s="25"/>
      <c r="B20" s="36" t="s">
        <v>6</v>
      </c>
      <c r="C20" s="24">
        <f>'[1]Main Page'!E103</f>
        <v>2263</v>
      </c>
      <c r="D20" s="23">
        <v>1647.1</v>
      </c>
      <c r="E20" s="22">
        <v>1558.4</v>
      </c>
      <c r="F20" s="21">
        <v>1686.9</v>
      </c>
      <c r="G20" s="20">
        <v>1534</v>
      </c>
      <c r="H20" s="19">
        <f t="shared" si="4"/>
        <v>1587.6899999999998</v>
      </c>
      <c r="I20" s="19">
        <f t="shared" si="4"/>
        <v>1643.2591499999996</v>
      </c>
      <c r="J20" s="19">
        <f t="shared" si="4"/>
        <v>1700.7732202499994</v>
      </c>
      <c r="K20" s="19">
        <f t="shared" si="4"/>
        <v>1760.3002829587492</v>
      </c>
      <c r="L20" s="19">
        <f t="shared" si="4"/>
        <v>1821.9107928623052</v>
      </c>
      <c r="M20" s="17">
        <f>IF('[1]Main Page'!$B$231 = "A",(L20*M$17)+L20,IF('[1]Main Page'!$B$231 = "B",M$8*'[1]Main Page'!$F$231,IF('[1]Main Page'!$B$231 = "C",$D$20,0)))</f>
        <v>1876.5681166481745</v>
      </c>
      <c r="N20" s="35">
        <f>IF('[1]Main Page'!$B$231 = "A",(M20*N$17)+M20,IF('[1]Main Page'!$B$231 = "B",N$8*'[1]Main Page'!$F$231,IF('[1]Main Page'!$B$231 = "C",$D$20,0)))</f>
        <v>1932.8651601476197</v>
      </c>
      <c r="O20" s="15">
        <f t="shared" si="3"/>
        <v>16816.901562719228</v>
      </c>
    </row>
    <row r="21" spans="1:15" ht="14.25" hidden="1" x14ac:dyDescent="0.2">
      <c r="A21" s="25"/>
      <c r="B21" s="36" t="str">
        <f>'[1]Main Page'!B104</f>
        <v>Expense B</v>
      </c>
      <c r="C21" s="24">
        <f>'[1]Main Page'!E104</f>
        <v>0</v>
      </c>
      <c r="D21" s="23">
        <f>IF('[1]Main Page'!G104="P",$D$8*'[1]Main Page'!H104,IF('[1]Main Page'!G104="S",'[1]Main Page'!I104,0))</f>
        <v>0</v>
      </c>
      <c r="E21" s="22">
        <f>IF('[1]Main Page'!C149="Y",IF('[1]Main Page'!C150="Y",(D21*E$17)+D21,'[1]Main Page'!C151),IF('[1]Main Page'!C149="N",0,0))</f>
        <v>0</v>
      </c>
      <c r="F21" s="21">
        <f>IF('[1]Main Page'!D149="Y",IF('[1]Main Page'!D150="Y",(E21*F$17)+E21,'[1]Main Page'!D151),IF('[1]Main Page'!D149="N",0,0))</f>
        <v>0</v>
      </c>
      <c r="G21" s="20">
        <f>IF('[1]Main Page'!E149="Y",IF('[1]Main Page'!E150="Y",(F21*G$17)+F21,'[1]Main Page'!E151),IF('[1]Main Page'!E149="N",0,0))</f>
        <v>0</v>
      </c>
      <c r="H21" s="19">
        <f>IF('[1]Main Page'!F149="Y",IF('[1]Main Page'!F150="Y",(G21*H$17)+G21,'[1]Main Page'!F151),IF('[1]Main Page'!F149="N",0,0))</f>
        <v>0</v>
      </c>
      <c r="I21" s="19">
        <f>IF('[1]Main Page'!G149="Y",IF('[1]Main Page'!G150="Y",(H21*I$17)+H21,'[1]Main Page'!G151),IF('[1]Main Page'!G149="N",0,0))</f>
        <v>0</v>
      </c>
      <c r="J21" s="19">
        <f>IF('[1]Main Page'!H149="Y",IF('[1]Main Page'!H150="Y",(I21*J$17)+I21,'[1]Main Page'!H151),IF('[1]Main Page'!H149="N",0,0))</f>
        <v>0</v>
      </c>
      <c r="K21" s="19">
        <f>IF('[1]Main Page'!I149="Y",IF('[1]Main Page'!I150="Y",(J21*K$17)+J21,'[1]Main Page'!I151),IF('[1]Main Page'!I149="N",0,0))</f>
        <v>0</v>
      </c>
      <c r="L21" s="18">
        <f>IF('[1]Main Page'!J149="Y",IF('[1]Main Page'!J150="Y",(K21*L$17)+K21,'[1]Main Page'!J151),IF('[1]Main Page'!J149="N",0,0))</f>
        <v>0</v>
      </c>
      <c r="M21" s="17">
        <f>IF('[1]Main Page'!K149="Y",IF('[1]Main Page'!K150="Y",(L21*M$17)+L21,'[1]Main Page'!K151),IF('[1]Main Page'!K149="N",0,0))</f>
        <v>0</v>
      </c>
      <c r="N21" s="35">
        <f>IF('[1]Main Page'!L149="Y",IF('[1]Main Page'!L150="Y",(M21*N$17)+M21,'[1]Main Page'!L151),IF('[1]Main Page'!L149="N",0,0))</f>
        <v>0</v>
      </c>
      <c r="O21" s="15">
        <f t="shared" si="3"/>
        <v>0</v>
      </c>
    </row>
    <row r="22" spans="1:15" ht="14.25" hidden="1" x14ac:dyDescent="0.2">
      <c r="A22" s="25"/>
      <c r="B22" s="36" t="str">
        <f>'[1]Main Page'!B105</f>
        <v>Expense C</v>
      </c>
      <c r="C22" s="24">
        <f>'[1]Main Page'!E105</f>
        <v>0</v>
      </c>
      <c r="D22" s="23">
        <f>IF('[1]Main Page'!G105="P",$D$8*'[1]Main Page'!H105,IF('[1]Main Page'!G105="S",'[1]Main Page'!I105,0))</f>
        <v>0</v>
      </c>
      <c r="E22" s="22">
        <f>IF('[1]Main Page'!C155="Y",IF('[1]Main Page'!C156="Y",(D22*E$17)+D22,'[1]Main Page'!C157),IF('[1]Main Page'!C155="N",0,0))</f>
        <v>0</v>
      </c>
      <c r="F22" s="21">
        <f>IF('[1]Main Page'!D155="Y",IF('[1]Main Page'!D156="Y",(E22*F$17)+E22,'[1]Main Page'!D157),IF('[1]Main Page'!D155="N",0,0))</f>
        <v>0</v>
      </c>
      <c r="G22" s="20">
        <f>IF('[1]Main Page'!E155="Y",IF('[1]Main Page'!E156="Y",(F22*G$17)+F22,'[1]Main Page'!E157),IF('[1]Main Page'!E155="N",0,0))</f>
        <v>0</v>
      </c>
      <c r="H22" s="19">
        <f>IF('[1]Main Page'!F155="Y",IF('[1]Main Page'!F156="Y",(G22*H$17)+G22,'[1]Main Page'!F157),IF('[1]Main Page'!F155="N",0,0))</f>
        <v>0</v>
      </c>
      <c r="I22" s="19">
        <f>IF('[1]Main Page'!G155="Y",IF('[1]Main Page'!G156="Y",(H22*I$17)+H22,'[1]Main Page'!G157),IF('[1]Main Page'!G155="N",0,0))</f>
        <v>0</v>
      </c>
      <c r="J22" s="19">
        <f>IF('[1]Main Page'!H155="Y",IF('[1]Main Page'!H156="Y",(I22*J$17)+I22,'[1]Main Page'!H157),IF('[1]Main Page'!H155="N",0,0))</f>
        <v>0</v>
      </c>
      <c r="K22" s="19">
        <f>IF('[1]Main Page'!I155="Y",IF('[1]Main Page'!I156="Y",(J22*K$17)+J22,'[1]Main Page'!I157),IF('[1]Main Page'!I155="N",0,0))</f>
        <v>0</v>
      </c>
      <c r="L22" s="18">
        <f>IF('[1]Main Page'!J155="Y",IF('[1]Main Page'!J156="Y",(K22*L$17)+K22,'[1]Main Page'!J157),IF('[1]Main Page'!J155="N",0,0))</f>
        <v>0</v>
      </c>
      <c r="M22" s="17">
        <f>IF('[1]Main Page'!K155="Y",IF('[1]Main Page'!K156="Y",(L22*M$17)+L22,'[1]Main Page'!K157),IF('[1]Main Page'!K155="N",0,0))</f>
        <v>0</v>
      </c>
      <c r="N22" s="35">
        <f>IF('[1]Main Page'!L155="Y",IF('[1]Main Page'!L156="Y",(M22*N$17)+M22,'[1]Main Page'!L157),IF('[1]Main Page'!L155="N",0,0))</f>
        <v>0</v>
      </c>
      <c r="O22" s="15">
        <f t="shared" si="3"/>
        <v>0</v>
      </c>
    </row>
    <row r="23" spans="1:15" ht="14.25" hidden="1" x14ac:dyDescent="0.2">
      <c r="A23" s="25"/>
      <c r="B23" s="36" t="str">
        <f>'[1]Main Page'!B106</f>
        <v>Expense D</v>
      </c>
      <c r="C23" s="24">
        <f>'[1]Main Page'!E106</f>
        <v>0</v>
      </c>
      <c r="D23" s="23">
        <f>IF('[1]Main Page'!G106="P",$D$8*'[1]Main Page'!H106,IF('[1]Main Page'!G106="S",'[1]Main Page'!I106,0))</f>
        <v>0</v>
      </c>
      <c r="E23" s="22">
        <f>IF('[1]Main Page'!C161="Y",IF('[1]Main Page'!C162="Y",(D23*E$17)+D23,'[1]Main Page'!C163),IF('[1]Main Page'!C161="N",0,0))</f>
        <v>0</v>
      </c>
      <c r="F23" s="21">
        <f>IF('[1]Main Page'!D161="Y",IF('[1]Main Page'!D162="Y",(E23*F$17)+E23,'[1]Main Page'!D163),IF('[1]Main Page'!D161="N",0,0))</f>
        <v>0</v>
      </c>
      <c r="G23" s="20">
        <f>IF('[1]Main Page'!E161="Y",IF('[1]Main Page'!E162="Y",(F23*G$17)+F23,'[1]Main Page'!E163),IF('[1]Main Page'!E161="N",0,0))</f>
        <v>0</v>
      </c>
      <c r="H23" s="19">
        <f>IF('[1]Main Page'!F161="Y",IF('[1]Main Page'!F162="Y",(G23*H$17)+G23,'[1]Main Page'!F163),IF('[1]Main Page'!F161="N",0,0))</f>
        <v>0</v>
      </c>
      <c r="I23" s="19">
        <f>IF('[1]Main Page'!G161="Y",IF('[1]Main Page'!G162="Y",(H23*I$17)+H23,'[1]Main Page'!G163),IF('[1]Main Page'!G161="N",0,0))</f>
        <v>0</v>
      </c>
      <c r="J23" s="19">
        <f>IF('[1]Main Page'!H161="Y",IF('[1]Main Page'!H162="Y",(I23*J$17)+I23,'[1]Main Page'!H163),IF('[1]Main Page'!H161="N",0,0))</f>
        <v>0</v>
      </c>
      <c r="K23" s="19">
        <f>IF('[1]Main Page'!I161="Y",IF('[1]Main Page'!I162="Y",(J23*K$17)+J23,'[1]Main Page'!I163),IF('[1]Main Page'!I161="N",0,0))</f>
        <v>0</v>
      </c>
      <c r="L23" s="18">
        <f>IF('[1]Main Page'!J161="Y",IF('[1]Main Page'!J162="Y",(K23*L$17)+K23,'[1]Main Page'!J163),IF('[1]Main Page'!J161="N",0,0))</f>
        <v>0</v>
      </c>
      <c r="M23" s="17">
        <f>IF('[1]Main Page'!K161="Y",IF('[1]Main Page'!K162="Y",(L23*M$17)+L23,'[1]Main Page'!K163),IF('[1]Main Page'!K161="N",0,0))</f>
        <v>0</v>
      </c>
      <c r="N23" s="35">
        <f>IF('[1]Main Page'!L161="Y",IF('[1]Main Page'!L162="Y",(M23*N$17)+M23,'[1]Main Page'!L163),IF('[1]Main Page'!L161="N",0,0))</f>
        <v>0</v>
      </c>
      <c r="O23" s="15">
        <f t="shared" si="3"/>
        <v>0</v>
      </c>
    </row>
    <row r="24" spans="1:15" ht="14.25" hidden="1" x14ac:dyDescent="0.2">
      <c r="A24" s="25"/>
      <c r="B24" s="36" t="str">
        <f>'[1]Main Page'!B107</f>
        <v>Expense E</v>
      </c>
      <c r="C24" s="24">
        <f>'[1]Main Page'!E107</f>
        <v>0</v>
      </c>
      <c r="D24" s="23">
        <f>IF('[1]Main Page'!G107="P",$D$8*'[1]Main Page'!H107,IF('[1]Main Page'!G107="S",'[1]Main Page'!I107,0))</f>
        <v>0</v>
      </c>
      <c r="E24" s="22">
        <f>IF('[1]Main Page'!C167="Y",IF('[1]Main Page'!C168="Y",(D24*E$17)+D24,'[1]Main Page'!C169),IF('[1]Main Page'!C167="N",0,0))</f>
        <v>0</v>
      </c>
      <c r="F24" s="21">
        <f>IF('[1]Main Page'!D167="Y",IF('[1]Main Page'!D168="Y",(E24*F$17)+E24,'[1]Main Page'!D169),IF('[1]Main Page'!D167="N",0,0))</f>
        <v>0</v>
      </c>
      <c r="G24" s="20">
        <f>IF('[1]Main Page'!E167="Y",IF('[1]Main Page'!E168="Y",(F24*G$17)+F24,'[1]Main Page'!E169),IF('[1]Main Page'!E167="N",0,0))</f>
        <v>0</v>
      </c>
      <c r="H24" s="19">
        <f>IF('[1]Main Page'!F167="Y",IF('[1]Main Page'!F168="Y",(G24*H$17)+G24,'[1]Main Page'!F169),IF('[1]Main Page'!F167="N",0,0))</f>
        <v>0</v>
      </c>
      <c r="I24" s="19">
        <f>IF('[1]Main Page'!G167="Y",IF('[1]Main Page'!G168="Y",(H24*I$17)+H24,'[1]Main Page'!G169),IF('[1]Main Page'!G167="N",0,0))</f>
        <v>0</v>
      </c>
      <c r="J24" s="19">
        <f>IF('[1]Main Page'!H167="Y",IF('[1]Main Page'!H168="Y",(I24*J$17)+I24,'[1]Main Page'!H169),IF('[1]Main Page'!H167="N",0,0))</f>
        <v>0</v>
      </c>
      <c r="K24" s="19">
        <f>IF('[1]Main Page'!I167="Y",IF('[1]Main Page'!I168="Y",(J24*K$17)+J24,'[1]Main Page'!I169),IF('[1]Main Page'!I167="N",0,0))</f>
        <v>0</v>
      </c>
      <c r="L24" s="18">
        <f>IF('[1]Main Page'!J167="Y",IF('[1]Main Page'!J168="Y",(K24*L$17)+K24,'[1]Main Page'!J169),IF('[1]Main Page'!J167="N",0,0))</f>
        <v>0</v>
      </c>
      <c r="M24" s="17">
        <f>IF('[1]Main Page'!K167="Y",IF('[1]Main Page'!K168="Y",(L24*M$17)+L24,'[1]Main Page'!K169),IF('[1]Main Page'!K167="N",0,0))</f>
        <v>0</v>
      </c>
      <c r="N24" s="35">
        <f>IF('[1]Main Page'!L167="Y",IF('[1]Main Page'!L168="Y",(M24*N$17)+M24,'[1]Main Page'!L169),IF('[1]Main Page'!L167="N",0,0))</f>
        <v>0</v>
      </c>
      <c r="O24" s="15">
        <f t="shared" si="3"/>
        <v>0</v>
      </c>
    </row>
    <row r="25" spans="1:15" ht="14.25" hidden="1" x14ac:dyDescent="0.2">
      <c r="A25" s="25"/>
      <c r="B25" s="36" t="str">
        <f>'[1]Main Page'!B108</f>
        <v>Expense F</v>
      </c>
      <c r="C25" s="24">
        <f>'[1]Main Page'!E108</f>
        <v>0</v>
      </c>
      <c r="D25" s="23">
        <f>IF('[1]Main Page'!G108="P",$D$8*'[1]Main Page'!H108,IF('[1]Main Page'!G108="S",'[1]Main Page'!I108,0))</f>
        <v>0</v>
      </c>
      <c r="E25" s="22">
        <f>IF('[1]Main Page'!C173="Y",IF('[1]Main Page'!C174="Y",(D25*E$17)+D25,'[1]Main Page'!C175),IF('[1]Main Page'!C173="N",0,0))</f>
        <v>0</v>
      </c>
      <c r="F25" s="21">
        <f>IF('[1]Main Page'!D173="Y",IF('[1]Main Page'!D174="Y",(E25*F$17)+E25,'[1]Main Page'!D175),IF('[1]Main Page'!D173="N",0,0))</f>
        <v>0</v>
      </c>
      <c r="G25" s="20">
        <f>IF('[1]Main Page'!E173="Y",IF('[1]Main Page'!E174="Y",(F25*G$17)+F25,'[1]Main Page'!E175),IF('[1]Main Page'!E173="N",0,0))</f>
        <v>0</v>
      </c>
      <c r="H25" s="19">
        <f>IF('[1]Main Page'!F173="Y",IF('[1]Main Page'!F174="Y",(G25*H$17)+G25,'[1]Main Page'!F175),IF('[1]Main Page'!F173="N",0,0))</f>
        <v>0</v>
      </c>
      <c r="I25" s="19">
        <f>IF('[1]Main Page'!G173="Y",IF('[1]Main Page'!G174="Y",(H25*I$17)+H25,'[1]Main Page'!G175),IF('[1]Main Page'!G173="N",0,0))</f>
        <v>0</v>
      </c>
      <c r="J25" s="19">
        <f>IF('[1]Main Page'!H173="Y",IF('[1]Main Page'!H174="Y",(I25*J$17)+I25,'[1]Main Page'!H175),IF('[1]Main Page'!H173="N",0,0))</f>
        <v>0</v>
      </c>
      <c r="K25" s="19">
        <f>IF('[1]Main Page'!I173="Y",IF('[1]Main Page'!I174="Y",(J25*K$17)+J25,'[1]Main Page'!I175),IF('[1]Main Page'!I173="N",0,0))</f>
        <v>0</v>
      </c>
      <c r="L25" s="18">
        <f>IF('[1]Main Page'!J173="Y",IF('[1]Main Page'!J174="Y",(K25*L$17)+K25,'[1]Main Page'!J175),IF('[1]Main Page'!J173="N",0,0))</f>
        <v>0</v>
      </c>
      <c r="M25" s="17">
        <f>IF('[1]Main Page'!K173="Y",IF('[1]Main Page'!K174="Y",(L25*M$17)+L25,'[1]Main Page'!K175),IF('[1]Main Page'!K173="N",0,0))</f>
        <v>0</v>
      </c>
      <c r="N25" s="35">
        <f>IF('[1]Main Page'!L173="Y",IF('[1]Main Page'!L174="Y",(M25*N$17)+M25,'[1]Main Page'!L175),IF('[1]Main Page'!L173="N",0,0))</f>
        <v>0</v>
      </c>
      <c r="O25" s="15">
        <f t="shared" si="3"/>
        <v>0</v>
      </c>
    </row>
    <row r="26" spans="1:15" ht="14.25" hidden="1" x14ac:dyDescent="0.2">
      <c r="A26" s="25"/>
      <c r="B26" s="36" t="str">
        <f>'[1]Main Page'!B109</f>
        <v>Expense G</v>
      </c>
      <c r="C26" s="24">
        <f>'[1]Main Page'!E109</f>
        <v>0</v>
      </c>
      <c r="D26" s="23">
        <f>IF('[1]Main Page'!G109="P",$D$8*'[1]Main Page'!H109,IF('[1]Main Page'!G109="S",'[1]Main Page'!I109,0))</f>
        <v>0</v>
      </c>
      <c r="E26" s="22">
        <f>IF('[1]Main Page'!C179="Y",IF('[1]Main Page'!C180="Y",(D26*E$17)+D26,'[1]Main Page'!C181),IF('[1]Main Page'!C179="N",0,0))</f>
        <v>0</v>
      </c>
      <c r="F26" s="21">
        <f>IF('[1]Main Page'!D179="Y",IF('[1]Main Page'!D180="Y",(E26*F$17)+E26,'[1]Main Page'!D181),IF('[1]Main Page'!D179="N",0,0))</f>
        <v>0</v>
      </c>
      <c r="G26" s="20">
        <f>IF('[1]Main Page'!E179="Y",IF('[1]Main Page'!E180="Y",(F26*G$17)+F26,'[1]Main Page'!E181),IF('[1]Main Page'!E179="N",0,0))</f>
        <v>0</v>
      </c>
      <c r="H26" s="19">
        <f>IF('[1]Main Page'!F179="Y",IF('[1]Main Page'!F180="Y",(G26*H$17)+G26,'[1]Main Page'!F181),IF('[1]Main Page'!F179="N",0,0))</f>
        <v>0</v>
      </c>
      <c r="I26" s="19">
        <f>IF('[1]Main Page'!G179="Y",IF('[1]Main Page'!G180="Y",(H26*I$17)+H26,'[1]Main Page'!G181),IF('[1]Main Page'!G179="N",0,0))</f>
        <v>0</v>
      </c>
      <c r="J26" s="19">
        <f>IF('[1]Main Page'!H179="Y",IF('[1]Main Page'!H180="Y",(I26*J$17)+I26,'[1]Main Page'!H181),IF('[1]Main Page'!H179="N",0,0))</f>
        <v>0</v>
      </c>
      <c r="K26" s="19">
        <f>IF('[1]Main Page'!I179="Y",IF('[1]Main Page'!I180="Y",(J26*K$17)+J26,'[1]Main Page'!I181),IF('[1]Main Page'!I179="N",0,0))</f>
        <v>0</v>
      </c>
      <c r="L26" s="18">
        <f>IF('[1]Main Page'!J179="Y",IF('[1]Main Page'!J180="Y",(K26*L$17)+K26,'[1]Main Page'!J181),IF('[1]Main Page'!J179="N",0,0))</f>
        <v>0</v>
      </c>
      <c r="M26" s="17">
        <f>IF('[1]Main Page'!K179="Y",IF('[1]Main Page'!K180="Y",(L26*M$17)+L26,'[1]Main Page'!K181),IF('[1]Main Page'!K179="N",0,0))</f>
        <v>0</v>
      </c>
      <c r="N26" s="35">
        <f>IF('[1]Main Page'!L179="Y",IF('[1]Main Page'!L180="Y",(M26*N$17)+M26,'[1]Main Page'!L181),IF('[1]Main Page'!L179="N",0,0))</f>
        <v>0</v>
      </c>
      <c r="O26" s="15">
        <f t="shared" si="3"/>
        <v>0</v>
      </c>
    </row>
    <row r="27" spans="1:15" ht="14.25" hidden="1" x14ac:dyDescent="0.2">
      <c r="A27" s="25"/>
      <c r="B27" s="36" t="str">
        <f>'[1]Main Page'!B110</f>
        <v>Expense H</v>
      </c>
      <c r="C27" s="24">
        <f>'[1]Main Page'!E110</f>
        <v>0</v>
      </c>
      <c r="D27" s="23">
        <f>IF('[1]Main Page'!G110="P",$D$8*'[1]Main Page'!H110,IF('[1]Main Page'!G110="S",'[1]Main Page'!I110,0))</f>
        <v>0</v>
      </c>
      <c r="E27" s="22">
        <f>IF('[1]Main Page'!C185="Y",IF('[1]Main Page'!C186="Y",(D27*E$17)+D27,'[1]Main Page'!C187),IF('[1]Main Page'!C185="N",0,0))</f>
        <v>0</v>
      </c>
      <c r="F27" s="21">
        <f>IF('[1]Main Page'!D185="Y",IF('[1]Main Page'!D186="Y",(E27*F$17)+E27,'[1]Main Page'!D187),IF('[1]Main Page'!D185="N",0,0))</f>
        <v>0</v>
      </c>
      <c r="G27" s="20">
        <f>IF('[1]Main Page'!E185="Y",IF('[1]Main Page'!E186="Y",(F27*G$17)+F27,'[1]Main Page'!E187),IF('[1]Main Page'!E185="N",0,0))</f>
        <v>0</v>
      </c>
      <c r="H27" s="19">
        <f>IF('[1]Main Page'!F185="Y",IF('[1]Main Page'!F186="Y",(G27*H$17)+G27,'[1]Main Page'!F187),IF('[1]Main Page'!F185="N",0,0))</f>
        <v>0</v>
      </c>
      <c r="I27" s="19">
        <f>IF('[1]Main Page'!G185="Y",IF('[1]Main Page'!G186="Y",(H27*I$17)+H27,'[1]Main Page'!G187),IF('[1]Main Page'!G185="N",0,0))</f>
        <v>0</v>
      </c>
      <c r="J27" s="19">
        <f>IF('[1]Main Page'!H185="Y",IF('[1]Main Page'!H186="Y",(I27*J$17)+I27,'[1]Main Page'!H187),IF('[1]Main Page'!H185="N",0,0))</f>
        <v>0</v>
      </c>
      <c r="K27" s="19">
        <f>IF('[1]Main Page'!I185="Y",IF('[1]Main Page'!I186="Y",(J27*K$17)+J27,'[1]Main Page'!I187),IF('[1]Main Page'!I185="N",0,0))</f>
        <v>0</v>
      </c>
      <c r="L27" s="18">
        <f>IF('[1]Main Page'!J185="Y",IF('[1]Main Page'!J186="Y",(K27*L$17)+K27,'[1]Main Page'!J187),IF('[1]Main Page'!J185="N",0,0))</f>
        <v>0</v>
      </c>
      <c r="M27" s="17">
        <f>IF('[1]Main Page'!K185="Y",IF('[1]Main Page'!K186="Y",(L27*M$17)+L27,'[1]Main Page'!K187),IF('[1]Main Page'!K185="N",0,0))</f>
        <v>0</v>
      </c>
      <c r="N27" s="35">
        <f>IF('[1]Main Page'!L185="Y",IF('[1]Main Page'!L186="Y",(M27*N$17)+M27,'[1]Main Page'!L187),IF('[1]Main Page'!L185="N",0,0))</f>
        <v>0</v>
      </c>
      <c r="O27" s="15">
        <f t="shared" si="3"/>
        <v>0</v>
      </c>
    </row>
    <row r="28" spans="1:15" ht="14.25" hidden="1" x14ac:dyDescent="0.2">
      <c r="A28" s="25"/>
      <c r="B28" s="36" t="str">
        <f>'[1]Main Page'!B111</f>
        <v>Expense I</v>
      </c>
      <c r="C28" s="24">
        <f>'[1]Main Page'!E111</f>
        <v>0</v>
      </c>
      <c r="D28" s="23">
        <f>IF('[1]Main Page'!G111="P",$D$8*'[1]Main Page'!H111,IF('[1]Main Page'!G111="S",'[1]Main Page'!I111,0))</f>
        <v>0</v>
      </c>
      <c r="E28" s="22">
        <f>IF('[1]Main Page'!C191="Y",IF('[1]Main Page'!C192="Y",(D28*E$17)+D28,'[1]Main Page'!C193),IF('[1]Main Page'!C191="N",0,0))</f>
        <v>0</v>
      </c>
      <c r="F28" s="21">
        <f>IF('[1]Main Page'!D191="Y",IF('[1]Main Page'!D192="Y",(E28*F$17)+E28,'[1]Main Page'!D193),IF('[1]Main Page'!D191="N",0,0))</f>
        <v>0</v>
      </c>
      <c r="G28" s="20">
        <f>IF('[1]Main Page'!E191="Y",IF('[1]Main Page'!E192="Y",(F28*G$17)+F28,'[1]Main Page'!E193),IF('[1]Main Page'!E191="N",0,0))</f>
        <v>0</v>
      </c>
      <c r="H28" s="19">
        <f>IF('[1]Main Page'!F191="Y",IF('[1]Main Page'!F192="Y",(G28*H$17)+G28,'[1]Main Page'!F193),IF('[1]Main Page'!F191="N",0,0))</f>
        <v>0</v>
      </c>
      <c r="I28" s="19">
        <f>IF('[1]Main Page'!G191="Y",IF('[1]Main Page'!G192="Y",(H28*I$17)+H28,'[1]Main Page'!G193),IF('[1]Main Page'!G191="N",0,0))</f>
        <v>0</v>
      </c>
      <c r="J28" s="19">
        <f>IF('[1]Main Page'!H191="Y",IF('[1]Main Page'!H192="Y",(I28*J$17)+I28,'[1]Main Page'!H193),IF('[1]Main Page'!H191="N",0,0))</f>
        <v>0</v>
      </c>
      <c r="K28" s="19">
        <f>IF('[1]Main Page'!I191="Y",IF('[1]Main Page'!I192="Y",(J28*K$17)+J28,'[1]Main Page'!I193),IF('[1]Main Page'!I191="N",0,0))</f>
        <v>0</v>
      </c>
      <c r="L28" s="18">
        <f>IF('[1]Main Page'!J191="Y",IF('[1]Main Page'!J192="Y",(K28*L$17)+K28,'[1]Main Page'!J193),IF('[1]Main Page'!J191="N",0,0))</f>
        <v>0</v>
      </c>
      <c r="M28" s="17">
        <f>IF('[1]Main Page'!K191="Y",IF('[1]Main Page'!K192="Y",(L28*M$17)+L28,'[1]Main Page'!K193),IF('[1]Main Page'!K191="N",0,0))</f>
        <v>0</v>
      </c>
      <c r="N28" s="35">
        <f>IF('[1]Main Page'!L191="Y",IF('[1]Main Page'!L192="Y",(M28*N$17)+M28,'[1]Main Page'!L193),IF('[1]Main Page'!L191="N",0,0))</f>
        <v>0</v>
      </c>
      <c r="O28" s="15">
        <f t="shared" si="3"/>
        <v>0</v>
      </c>
    </row>
    <row r="29" spans="1:15" ht="14.25" hidden="1" x14ac:dyDescent="0.2">
      <c r="A29" s="25"/>
      <c r="B29" s="36" t="str">
        <f>'[1]Main Page'!B112</f>
        <v>Expense J</v>
      </c>
      <c r="C29" s="24">
        <f>'[1]Main Page'!E112</f>
        <v>0</v>
      </c>
      <c r="D29" s="23">
        <f>IF('[1]Main Page'!G112="P",$D$8*'[1]Main Page'!H112,IF('[1]Main Page'!G112="S",'[1]Main Page'!I112,0))</f>
        <v>0</v>
      </c>
      <c r="E29" s="22">
        <f>IF('[1]Main Page'!C197="Y",IF('[1]Main Page'!C198="Y",(D29*E$17)+D29,'[1]Main Page'!C199),IF('[1]Main Page'!C197="N",0,0))</f>
        <v>0</v>
      </c>
      <c r="F29" s="21">
        <f>IF('[1]Main Page'!D197="Y",IF('[1]Main Page'!D198="Y",(E29*F$17)+E29,'[1]Main Page'!D199),IF('[1]Main Page'!D197="N",0,0))</f>
        <v>0</v>
      </c>
      <c r="G29" s="20">
        <f>IF('[1]Main Page'!E197="Y",IF('[1]Main Page'!E198="Y",(F29*G$17)+F29,'[1]Main Page'!E199),IF('[1]Main Page'!E197="N",0,0))</f>
        <v>0</v>
      </c>
      <c r="H29" s="19">
        <f>IF('[1]Main Page'!F197="Y",IF('[1]Main Page'!F198="Y",(G29*H$17)+G29,'[1]Main Page'!F199),IF('[1]Main Page'!F197="N",0,0))</f>
        <v>0</v>
      </c>
      <c r="I29" s="19">
        <f>IF('[1]Main Page'!G197="Y",IF('[1]Main Page'!G198="Y",(H29*I$17)+H29,'[1]Main Page'!G199),IF('[1]Main Page'!G197="N",0,0))</f>
        <v>0</v>
      </c>
      <c r="J29" s="19">
        <f>IF('[1]Main Page'!H197="Y",IF('[1]Main Page'!H198="Y",(I29*J$17)+I29,'[1]Main Page'!H199),IF('[1]Main Page'!H197="N",0,0))</f>
        <v>0</v>
      </c>
      <c r="K29" s="19">
        <f>IF('[1]Main Page'!I197="Y",IF('[1]Main Page'!I198="Y",(J29*K$17)+J29,'[1]Main Page'!I199),IF('[1]Main Page'!I197="N",0,0))</f>
        <v>0</v>
      </c>
      <c r="L29" s="18">
        <f>IF('[1]Main Page'!J197="Y",IF('[1]Main Page'!J198="Y",(K29*L$17)+K29,'[1]Main Page'!J199),IF('[1]Main Page'!J197="N",0,0))</f>
        <v>0</v>
      </c>
      <c r="M29" s="17">
        <f>IF('[1]Main Page'!K197="Y",IF('[1]Main Page'!K198="Y",(L29*M$17)+L29,'[1]Main Page'!K199),IF('[1]Main Page'!K197="N",0,0))</f>
        <v>0</v>
      </c>
      <c r="N29" s="35">
        <f>IF('[1]Main Page'!L197="Y",IF('[1]Main Page'!L198="Y",(M29*N$17)+M29,'[1]Main Page'!L199),IF('[1]Main Page'!L197="N",0,0))</f>
        <v>0</v>
      </c>
      <c r="O29" s="15">
        <f t="shared" si="3"/>
        <v>0</v>
      </c>
    </row>
    <row r="30" spans="1:15" ht="14.25" x14ac:dyDescent="0.2">
      <c r="A30" s="25"/>
      <c r="B30" s="36" t="s">
        <v>5</v>
      </c>
      <c r="C30" s="24"/>
      <c r="D30" s="23"/>
      <c r="E30" s="22"/>
      <c r="F30" s="21">
        <v>993.7</v>
      </c>
      <c r="G30" s="20">
        <v>1100.0999999999999</v>
      </c>
      <c r="H30" s="19">
        <f t="shared" ref="H30:L32" si="5">G30*1.035</f>
        <v>1138.6034999999997</v>
      </c>
      <c r="I30" s="19">
        <f t="shared" si="5"/>
        <v>1178.4546224999997</v>
      </c>
      <c r="J30" s="19">
        <f t="shared" si="5"/>
        <v>1219.7005342874995</v>
      </c>
      <c r="K30" s="19">
        <f t="shared" si="5"/>
        <v>1262.3900529875618</v>
      </c>
      <c r="L30" s="19">
        <f t="shared" si="5"/>
        <v>1306.5737048421263</v>
      </c>
      <c r="M30" s="17"/>
      <c r="N30" s="35"/>
      <c r="O30" s="15"/>
    </row>
    <row r="31" spans="1:15" ht="14.25" x14ac:dyDescent="0.2">
      <c r="A31" s="25"/>
      <c r="B31" s="36" t="s">
        <v>4</v>
      </c>
      <c r="C31" s="24"/>
      <c r="D31" s="23"/>
      <c r="E31" s="22"/>
      <c r="F31" s="21">
        <v>661.2</v>
      </c>
      <c r="G31" s="20">
        <v>622.20000000000005</v>
      </c>
      <c r="H31" s="19">
        <f t="shared" si="5"/>
        <v>643.97699999999998</v>
      </c>
      <c r="I31" s="19">
        <f t="shared" si="5"/>
        <v>666.51619499999993</v>
      </c>
      <c r="J31" s="19">
        <f t="shared" si="5"/>
        <v>689.84426182499988</v>
      </c>
      <c r="K31" s="19">
        <f t="shared" si="5"/>
        <v>713.98881098887477</v>
      </c>
      <c r="L31" s="19">
        <f t="shared" si="5"/>
        <v>738.97841937348528</v>
      </c>
      <c r="M31" s="17"/>
      <c r="N31" s="35"/>
      <c r="O31" s="15"/>
    </row>
    <row r="32" spans="1:15" ht="14.25" x14ac:dyDescent="0.2">
      <c r="A32" s="25"/>
      <c r="B32" s="36" t="s">
        <v>3</v>
      </c>
      <c r="C32" s="24"/>
      <c r="D32" s="23"/>
      <c r="E32" s="22"/>
      <c r="F32" s="34">
        <v>548.29999999999995</v>
      </c>
      <c r="G32" s="33">
        <v>683.8</v>
      </c>
      <c r="H32" s="19">
        <f t="shared" si="5"/>
        <v>707.73299999999995</v>
      </c>
      <c r="I32" s="19">
        <f t="shared" si="5"/>
        <v>732.50365499999987</v>
      </c>
      <c r="J32" s="19">
        <f t="shared" si="5"/>
        <v>758.14128292499981</v>
      </c>
      <c r="K32" s="19">
        <f t="shared" si="5"/>
        <v>784.67622782737476</v>
      </c>
      <c r="L32" s="19">
        <f t="shared" si="5"/>
        <v>812.13989580133284</v>
      </c>
      <c r="M32" s="17"/>
      <c r="N32" s="35"/>
      <c r="O32" s="15"/>
    </row>
    <row r="33" spans="1:15" ht="14.25" x14ac:dyDescent="0.2">
      <c r="A33" s="28" t="s">
        <v>2</v>
      </c>
      <c r="B33" s="3"/>
      <c r="C33" s="27">
        <f>SUM(C18:C29)</f>
        <v>25370</v>
      </c>
      <c r="D33" s="23">
        <f>SUM(D18:D29)</f>
        <v>23455.699999999997</v>
      </c>
      <c r="E33" s="22">
        <f>SUM(E18:E29)</f>
        <v>22249.700000000004</v>
      </c>
      <c r="F33" s="34">
        <f t="shared" ref="F33:L33" si="6">SUM(F18:F32)</f>
        <v>19447.5</v>
      </c>
      <c r="G33" s="33">
        <f t="shared" si="6"/>
        <v>20328.3</v>
      </c>
      <c r="H33" s="32">
        <f t="shared" si="6"/>
        <v>21111.743999999999</v>
      </c>
      <c r="I33" s="32">
        <f t="shared" si="6"/>
        <v>21925.486680000002</v>
      </c>
      <c r="J33" s="32">
        <f t="shared" si="6"/>
        <v>22770.703619400003</v>
      </c>
      <c r="K33" s="32">
        <f t="shared" si="6"/>
        <v>23648.616147902998</v>
      </c>
      <c r="L33" s="31">
        <f t="shared" si="6"/>
        <v>24560.493130976563</v>
      </c>
      <c r="M33" s="17">
        <f>SUM(M18:M29)</f>
        <v>25320.143614043693</v>
      </c>
      <c r="N33" s="26">
        <f>SUM(N18:N29)</f>
        <v>20449.747922465005</v>
      </c>
      <c r="O33" s="15">
        <f>SUM(D33:M33)</f>
        <v>224818.38719232325</v>
      </c>
    </row>
    <row r="34" spans="1:15" ht="14.25" hidden="1" customHeight="1" x14ac:dyDescent="0.2">
      <c r="A34" s="28"/>
      <c r="C34" s="30"/>
      <c r="D34" s="23"/>
      <c r="E34" s="22"/>
      <c r="F34" s="21"/>
      <c r="G34" s="20"/>
      <c r="H34" s="19"/>
      <c r="I34" s="19"/>
      <c r="J34" s="19"/>
      <c r="K34" s="19"/>
      <c r="L34" s="18"/>
      <c r="M34" s="17"/>
      <c r="N34" s="29"/>
      <c r="O34" s="15"/>
    </row>
    <row r="35" spans="1:15" ht="14.25" hidden="1" customHeight="1" x14ac:dyDescent="0.2">
      <c r="A35" s="28" t="s">
        <v>2</v>
      </c>
      <c r="C35" s="27">
        <f t="shared" ref="C35:N35" si="7">SUM(C33:C34)</f>
        <v>25370</v>
      </c>
      <c r="D35" s="23">
        <f t="shared" si="7"/>
        <v>23455.699999999997</v>
      </c>
      <c r="E35" s="22">
        <f t="shared" si="7"/>
        <v>22249.700000000004</v>
      </c>
      <c r="F35" s="21">
        <f t="shared" si="7"/>
        <v>19447.5</v>
      </c>
      <c r="G35" s="20">
        <f t="shared" si="7"/>
        <v>20328.3</v>
      </c>
      <c r="H35" s="19">
        <f t="shared" si="7"/>
        <v>21111.743999999999</v>
      </c>
      <c r="I35" s="19">
        <f t="shared" si="7"/>
        <v>21925.486680000002</v>
      </c>
      <c r="J35" s="19">
        <f t="shared" si="7"/>
        <v>22770.703619400003</v>
      </c>
      <c r="K35" s="19">
        <f t="shared" si="7"/>
        <v>23648.616147902998</v>
      </c>
      <c r="L35" s="18">
        <f t="shared" si="7"/>
        <v>24560.493130976563</v>
      </c>
      <c r="M35" s="17">
        <f t="shared" si="7"/>
        <v>25320.143614043693</v>
      </c>
      <c r="N35" s="26">
        <f t="shared" si="7"/>
        <v>20449.747922465005</v>
      </c>
      <c r="O35" s="15">
        <f>SUM(D35:M35)</f>
        <v>224818.38719232325</v>
      </c>
    </row>
    <row r="36" spans="1:15" ht="14.25" hidden="1" customHeight="1" x14ac:dyDescent="0.2">
      <c r="A36" s="25"/>
      <c r="C36" s="24"/>
      <c r="D36" s="23"/>
      <c r="E36" s="22"/>
      <c r="F36" s="21"/>
      <c r="G36" s="20"/>
      <c r="H36" s="19"/>
      <c r="I36" s="19"/>
      <c r="J36" s="19"/>
      <c r="K36" s="19"/>
      <c r="L36" s="18"/>
      <c r="M36" s="17"/>
      <c r="N36" s="16"/>
      <c r="O36" s="15"/>
    </row>
    <row r="37" spans="1:15" ht="15.75" thickBot="1" x14ac:dyDescent="0.25">
      <c r="A37" s="14" t="s">
        <v>1</v>
      </c>
      <c r="B37" s="13"/>
      <c r="C37" s="12" t="e">
        <f>#REF!-C35</f>
        <v>#REF!</v>
      </c>
      <c r="D37" s="11" t="e">
        <f>#REF!-D35</f>
        <v>#REF!</v>
      </c>
      <c r="E37" s="11" t="e">
        <f>#REF!-E35</f>
        <v>#REF!</v>
      </c>
      <c r="F37" s="10">
        <f t="shared" ref="F37:L37" si="8">F6+F14-F33</f>
        <v>7334.7999999999993</v>
      </c>
      <c r="G37" s="10">
        <f t="shared" si="8"/>
        <v>7684.1000000000022</v>
      </c>
      <c r="H37" s="97">
        <f t="shared" si="8"/>
        <v>7720.5785000000069</v>
      </c>
      <c r="I37" s="97">
        <f t="shared" si="8"/>
        <v>7424.7760325000054</v>
      </c>
      <c r="J37" s="97">
        <f t="shared" si="8"/>
        <v>6776.310003912502</v>
      </c>
      <c r="K37" s="97">
        <f t="shared" si="8"/>
        <v>5753.8348850523143</v>
      </c>
      <c r="L37" s="97">
        <f t="shared" si="8"/>
        <v>4335.0007572738323</v>
      </c>
      <c r="M37" s="9" t="e">
        <f>#REF!-M35</f>
        <v>#REF!</v>
      </c>
      <c r="N37" s="8" t="e">
        <f>#REF!-N35</f>
        <v>#REF!</v>
      </c>
      <c r="O37" s="7"/>
    </row>
    <row r="38" spans="1:15" ht="15" x14ac:dyDescent="0.2">
      <c r="A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</row>
    <row r="39" spans="1:15" hidden="1" x14ac:dyDescent="0.2">
      <c r="A39" s="96" t="s">
        <v>0</v>
      </c>
      <c r="B39" s="9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2"/>
    </row>
    <row r="42" spans="1:15" x14ac:dyDescent="0.2">
      <c r="A42" s="2"/>
    </row>
  </sheetData>
  <mergeCells count="1">
    <mergeCell ref="A39:B39"/>
  </mergeCells>
  <hyperlinks>
    <hyperlink ref="A39" location="'Main Page'!A1" display="Return to &quot;Main Page'"/>
    <hyperlink ref="A39:B39" location="'Main Page'!A233" display="Return to &quot;Main Page'"/>
  </hyperlinks>
  <pageMargins left="0.98" right="0.25" top="0.5" bottom="0.5" header="0.5" footer="0.25"/>
  <pageSetup paperSize="5" orientation="landscape" r:id="rId1"/>
  <headerFooter alignWithMargins="0">
    <oddHeader>&amp;R&amp;"Arial,Bold"Approved March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 Financial Plan</vt:lpstr>
      <vt:lpstr>'LT Financial Plan'!Print_Area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Harper</dc:creator>
  <cp:lastModifiedBy>Kevin Harper</cp:lastModifiedBy>
  <dcterms:created xsi:type="dcterms:W3CDTF">2021-02-08T21:51:39Z</dcterms:created>
  <dcterms:modified xsi:type="dcterms:W3CDTF">2021-02-08T21:56:24Z</dcterms:modified>
</cp:coreProperties>
</file>