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 Harper\Documents\Article-Speech\CSMFO common deficiencies 2.2021\"/>
    </mc:Choice>
  </mc:AlternateContent>
  <bookViews>
    <workbookView xWindow="-120" yWindow="-120" windowWidth="29040" windowHeight="15840" activeTab="2"/>
  </bookViews>
  <sheets>
    <sheet name="Revenue" sheetId="1" r:id="rId1"/>
    <sheet name="Interdept Charges" sheetId="4" r:id="rId2"/>
    <sheet name="Inter-Fund Transfers" sheetId="5" r:id="rId3"/>
    <sheet name="Intra-Fund Transfers" sheetId="6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6" l="1"/>
  <c r="J6" i="6" s="1"/>
  <c r="K7" i="6"/>
  <c r="I8" i="6"/>
  <c r="M14" i="6"/>
  <c r="J14" i="6" s="1"/>
  <c r="K14" i="6" s="1"/>
  <c r="M15" i="6"/>
  <c r="J15" i="6" s="1"/>
  <c r="K15" i="6" s="1"/>
  <c r="J16" i="6"/>
  <c r="K16" i="6" s="1"/>
  <c r="L16" i="6"/>
  <c r="M13" i="6" s="1"/>
  <c r="J13" i="6" s="1"/>
  <c r="K13" i="6" s="1"/>
  <c r="M16" i="6"/>
  <c r="K17" i="6"/>
  <c r="I18" i="6"/>
  <c r="I19" i="6"/>
  <c r="K6" i="6" l="1"/>
  <c r="K8" i="6" s="1"/>
  <c r="J8" i="6"/>
  <c r="M12" i="6"/>
  <c r="J12" i="6" s="1"/>
  <c r="I7" i="5"/>
  <c r="L7" i="5"/>
  <c r="I9" i="5"/>
  <c r="I13" i="5" s="1"/>
  <c r="L9" i="5"/>
  <c r="I10" i="5"/>
  <c r="L10" i="5"/>
  <c r="I11" i="5"/>
  <c r="L11" i="5"/>
  <c r="L13" i="5" s="1"/>
  <c r="I12" i="5"/>
  <c r="L12" i="5"/>
  <c r="G13" i="5"/>
  <c r="H13" i="5"/>
  <c r="J13" i="5"/>
  <c r="K13" i="5"/>
  <c r="I20" i="5"/>
  <c r="G26" i="5"/>
  <c r="H26" i="5"/>
  <c r="I26" i="5"/>
  <c r="K12" i="6" l="1"/>
  <c r="K18" i="6" s="1"/>
  <c r="K19" i="6" s="1"/>
  <c r="J18" i="6"/>
  <c r="J19" i="6"/>
  <c r="I7" i="4"/>
  <c r="I8" i="4"/>
  <c r="I9" i="4"/>
  <c r="I10" i="4"/>
  <c r="I13" i="4" s="1"/>
  <c r="I11" i="4"/>
  <c r="I12" i="4"/>
  <c r="G13" i="4"/>
  <c r="H13" i="4"/>
  <c r="H58" i="1" l="1"/>
  <c r="H6" i="1" l="1"/>
  <c r="H10" i="1"/>
  <c r="H11" i="1"/>
  <c r="F12" i="1"/>
  <c r="G12" i="1"/>
  <c r="H12" i="1"/>
  <c r="H16" i="1"/>
  <c r="H20" i="1"/>
  <c r="H59" i="1" l="1"/>
  <c r="H46" i="1"/>
  <c r="G39" i="1"/>
  <c r="F39" i="1"/>
  <c r="H38" i="1"/>
  <c r="G55" i="1"/>
  <c r="F55" i="1"/>
  <c r="G34" i="1"/>
  <c r="F34" i="1"/>
  <c r="H32" i="1"/>
  <c r="H37" i="1"/>
  <c r="H39" i="1" s="1"/>
  <c r="G48" i="1"/>
  <c r="F48" i="1"/>
  <c r="H44" i="1"/>
  <c r="F27" i="1"/>
  <c r="F61" i="1" s="1"/>
  <c r="G27" i="1"/>
  <c r="G61" i="1" s="1"/>
  <c r="H53" i="1"/>
  <c r="H51" i="1"/>
  <c r="H26" i="1"/>
  <c r="H30" i="1"/>
  <c r="H34" i="1" l="1"/>
  <c r="G40" i="1"/>
  <c r="F40" i="1"/>
  <c r="H55" i="1"/>
  <c r="H48" i="1"/>
  <c r="H24" i="1" l="1"/>
  <c r="H27" i="1" s="1"/>
  <c r="H61" i="1" s="1"/>
  <c r="H40" i="1" l="1"/>
</calcChain>
</file>

<file path=xl/comments1.xml><?xml version="1.0" encoding="utf-8"?>
<comments xmlns="http://schemas.openxmlformats.org/spreadsheetml/2006/main">
  <authors>
    <author>Martin, Alexander, HCSA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Martin, Alexander, HCSA:</t>
        </r>
        <r>
          <rPr>
            <sz val="9"/>
            <color indexed="81"/>
            <rFont val="Tahoma"/>
            <family val="2"/>
          </rPr>
          <t xml:space="preserve">
Who is the person in charge of this funding source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Martin, Alexander, HCSA:</t>
        </r>
        <r>
          <rPr>
            <sz val="9"/>
            <color indexed="81"/>
            <rFont val="Tahoma"/>
            <family val="2"/>
          </rPr>
          <t xml:space="preserve">
The frequency of when the revenue will arrive or be realized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Martin, Alexander, HCSA:</t>
        </r>
        <r>
          <rPr>
            <sz val="9"/>
            <color indexed="81"/>
            <rFont val="Tahoma"/>
            <family val="2"/>
          </rPr>
          <t xml:space="preserve">
Used within Fund 11000 with corresponding Appropriation Account # 670011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Martin, Alexander, HCSA:</t>
        </r>
        <r>
          <rPr>
            <sz val="9"/>
            <color indexed="81"/>
            <rFont val="Tahoma"/>
            <family val="2"/>
          </rPr>
          <t xml:space="preserve">
Use this revenue account in a Cost Center in which the expenses will be incurred but the revenue to cover the costs will be realized in another Cost Center in a different fund (e.g., Measure A or Measure C). Both funds (10000 and 11000) will roll up to the same reporting fund number.</t>
        </r>
      </text>
    </comment>
  </commentList>
</comments>
</file>

<file path=xl/sharedStrings.xml><?xml version="1.0" encoding="utf-8"?>
<sst xmlns="http://schemas.openxmlformats.org/spreadsheetml/2006/main" count="335" uniqueCount="114">
  <si>
    <t>Frequency</t>
  </si>
  <si>
    <t>Contact</t>
  </si>
  <si>
    <t>Adjustments</t>
  </si>
  <si>
    <t xml:space="preserve">Total </t>
  </si>
  <si>
    <t>Alameda County Health Care Services Agency</t>
  </si>
  <si>
    <t>Office of the Agency Director</t>
  </si>
  <si>
    <t>Cost Center</t>
  </si>
  <si>
    <t>Account</t>
  </si>
  <si>
    <t>Grand Total</t>
  </si>
  <si>
    <t>350101-00000</t>
  </si>
  <si>
    <t>Funding Source</t>
  </si>
  <si>
    <t>Ricca E.</t>
  </si>
  <si>
    <t>Monthly</t>
  </si>
  <si>
    <t>Federal Health Administration</t>
  </si>
  <si>
    <t>Other Revenue</t>
  </si>
  <si>
    <t>Tobacco Health Care Initiative</t>
  </si>
  <si>
    <t>Contributions from Cities</t>
  </si>
  <si>
    <t>Charges for Current Services</t>
  </si>
  <si>
    <t>Joyce</t>
  </si>
  <si>
    <t>Annual</t>
  </si>
  <si>
    <t>Inter-Fund Service Fees- Measure C</t>
  </si>
  <si>
    <t>Naomi Hsu</t>
  </si>
  <si>
    <t>Sub Total</t>
  </si>
  <si>
    <t>Realignment Sales Tax</t>
  </si>
  <si>
    <t>Realignment Vehicle License Fee (VLF)</t>
  </si>
  <si>
    <t>350101-00001</t>
  </si>
  <si>
    <t xml:space="preserve"> </t>
  </si>
  <si>
    <t>Quarterly</t>
  </si>
  <si>
    <t>Federal Health Programs - HRSA</t>
  </si>
  <si>
    <t>Janice</t>
  </si>
  <si>
    <t>Other Charges for Current Services</t>
  </si>
  <si>
    <t>Inter-Fund Service Fees- Measure A</t>
  </si>
  <si>
    <t>Jenny Sin</t>
  </si>
  <si>
    <t>Medi-Cal Administrative Activities- MAA</t>
  </si>
  <si>
    <t>Targeted Case Management- TCM</t>
  </si>
  <si>
    <t>General Fines &amp; Forfeits</t>
  </si>
  <si>
    <t>Fines, Forfeits and Penalties</t>
  </si>
  <si>
    <t>Contributions/ Donations</t>
  </si>
  <si>
    <t>Tobacco Tax Settlement</t>
  </si>
  <si>
    <t>Miscellaneous State Aid</t>
  </si>
  <si>
    <t>Permits and Franchises</t>
  </si>
  <si>
    <t>Business Licenses</t>
  </si>
  <si>
    <t>Other Licenses &amp; Permits</t>
  </si>
  <si>
    <t>Contributions from Districts</t>
  </si>
  <si>
    <t>Total</t>
  </si>
  <si>
    <t>State Aid from Governmental Agencies</t>
  </si>
  <si>
    <t>Federal Aid from Governmental Agencies</t>
  </si>
  <si>
    <t>Local Aid from Governmental Agencies</t>
  </si>
  <si>
    <t>Taxes</t>
  </si>
  <si>
    <t>Sales &amp; Use Taxes- Measure A</t>
  </si>
  <si>
    <t>Use of Money or Property</t>
  </si>
  <si>
    <t>Interest on Investments</t>
  </si>
  <si>
    <t>Assessments</t>
  </si>
  <si>
    <t>Other Financing Services</t>
  </si>
  <si>
    <t>Use of Available Fund Balance</t>
  </si>
  <si>
    <t>Aid from Governmetal Agencies</t>
  </si>
  <si>
    <t>Operating Transfers-In</t>
  </si>
  <si>
    <t>2021 Budget</t>
  </si>
  <si>
    <t>2022 MOE</t>
  </si>
  <si>
    <t>FY 2021-2022 Budget Development Revenue</t>
  </si>
  <si>
    <t>Biannual</t>
  </si>
  <si>
    <t>Email</t>
  </si>
  <si>
    <t>Ellen Duenas/Aileen Martija</t>
  </si>
  <si>
    <t>OCC Legal services</t>
  </si>
  <si>
    <t>Office of County Counsel (OCC)</t>
  </si>
  <si>
    <t>Agreement</t>
  </si>
  <si>
    <t>Description</t>
  </si>
  <si>
    <t>Charging Department</t>
  </si>
  <si>
    <t>Example</t>
  </si>
  <si>
    <t>Interdepartmental Charges (Account 610441)</t>
  </si>
  <si>
    <t>FY 2021-2022 Budget Development</t>
  </si>
  <si>
    <t>**Used to budget revenues from a different fund that will cover expenses in the originating fund.</t>
  </si>
  <si>
    <t>Board Letter</t>
  </si>
  <si>
    <t>Tamarra Brown</t>
  </si>
  <si>
    <t>Health Enrollment</t>
  </si>
  <si>
    <t>CMSP OERU HealthPAC</t>
  </si>
  <si>
    <t>10000-350111-37155</t>
  </si>
  <si>
    <t>Operating Transfers-In (Account 485110)</t>
  </si>
  <si>
    <r>
      <t xml:space="preserve">Measure A Operating Transfers (In) </t>
    </r>
    <r>
      <rPr>
        <sz val="16"/>
        <color theme="1"/>
        <rFont val="Calibri"/>
        <family val="2"/>
        <scheme val="minor"/>
      </rPr>
      <t>(Budget revenue from another fund**)</t>
    </r>
  </si>
  <si>
    <t>*Used to budget appropriation for expenditures that will be incurred in and transferred from another fund.</t>
  </si>
  <si>
    <t>Health Enrollment for Children</t>
  </si>
  <si>
    <t>OERU Measure A</t>
  </si>
  <si>
    <t>11000-350161-37155</t>
  </si>
  <si>
    <t>2021  Budget</t>
  </si>
  <si>
    <t>Revenue (Account 417050)</t>
  </si>
  <si>
    <t>Operating Transfers-Out (Account 670011)</t>
  </si>
  <si>
    <r>
      <t xml:space="preserve">Operating Transfers (Out) </t>
    </r>
    <r>
      <rPr>
        <sz val="16"/>
        <color theme="1"/>
        <rFont val="Calibri"/>
        <family val="2"/>
        <scheme val="minor"/>
      </rPr>
      <t>(Expenditures transferred from another fund*)</t>
    </r>
  </si>
  <si>
    <t>Timestudy</t>
  </si>
  <si>
    <t>Lawrence Lee</t>
  </si>
  <si>
    <t>AC3 BMD cost</t>
  </si>
  <si>
    <t>350111-00000</t>
  </si>
  <si>
    <t>AC3</t>
  </si>
  <si>
    <t>350105-00000</t>
  </si>
  <si>
    <t>HR Allocation</t>
  </si>
  <si>
    <t>Winsun Hsieh</t>
  </si>
  <si>
    <t>350209-00000</t>
  </si>
  <si>
    <t>Public Health Dept.</t>
  </si>
  <si>
    <t>James Nguyen</t>
  </si>
  <si>
    <t>Herlander Nobrega</t>
  </si>
  <si>
    <t>351101-00000</t>
  </si>
  <si>
    <t>Dept. of Environmental Health</t>
  </si>
  <si>
    <t>Cecilia Serrano</t>
  </si>
  <si>
    <t>HR Allocation to other Depts</t>
  </si>
  <si>
    <t>350516-00000</t>
  </si>
  <si>
    <t>AC Behavioral Health</t>
  </si>
  <si>
    <t>FY20 Q1 %</t>
  </si>
  <si>
    <t>Description of Services</t>
  </si>
  <si>
    <t>Funding Dept. Cost Center</t>
  </si>
  <si>
    <t>Funding Department</t>
  </si>
  <si>
    <t>Intra-Fund Transfers Account 660011 Expense Credits</t>
  </si>
  <si>
    <t>HR Time Study</t>
  </si>
  <si>
    <t>Lawrence</t>
  </si>
  <si>
    <t>S&amp;EB Transfer from AC3 to HR</t>
  </si>
  <si>
    <t xml:space="preserve">Intra-Fund Transfers Account 660001 S&amp;EB Credits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</si>
</sst>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0" applyFont="1" applyBorder="1"/>
    <xf numFmtId="0" fontId="6" fillId="0" borderId="0" xfId="0" applyFont="1" applyBorder="1"/>
    <xf numFmtId="0" fontId="7" fillId="0" borderId="0" xfId="1" applyFont="1"/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41" fontId="4" fillId="0" borderId="1" xfId="1" applyNumberFormat="1" applyFont="1" applyBorder="1" applyAlignment="1">
      <alignment vertical="center"/>
    </xf>
    <xf numFmtId="0" fontId="1" fillId="2" borderId="1" xfId="1" applyFill="1" applyBorder="1" applyAlignment="1">
      <alignment vertical="center"/>
    </xf>
    <xf numFmtId="41" fontId="3" fillId="2" borderId="1" xfId="1" applyNumberFormat="1" applyFont="1" applyFill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0" fontId="0" fillId="0" borderId="0" xfId="1" applyFont="1" applyAlignment="1">
      <alignment horizontal="center"/>
    </xf>
    <xf numFmtId="0" fontId="1" fillId="0" borderId="1" xfId="1" applyBorder="1" applyAlignment="1">
      <alignment horizontal="center"/>
    </xf>
    <xf numFmtId="0" fontId="0" fillId="0" borderId="1" xfId="1" applyFont="1" applyBorder="1"/>
    <xf numFmtId="0" fontId="0" fillId="0" borderId="1" xfId="1" applyFont="1" applyBorder="1" applyAlignment="1">
      <alignment horizontal="center"/>
    </xf>
    <xf numFmtId="164" fontId="1" fillId="0" borderId="1" xfId="2" applyNumberFormat="1" applyBorder="1"/>
    <xf numFmtId="0" fontId="1" fillId="0" borderId="0" xfId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41" fontId="8" fillId="2" borderId="1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9" fillId="0" borderId="0" xfId="1" applyFont="1"/>
    <xf numFmtId="0" fontId="12" fillId="0" borderId="2" xfId="0" applyFont="1" applyBorder="1" applyAlignment="1">
      <alignment horizontal="center"/>
    </xf>
    <xf numFmtId="0" fontId="3" fillId="2" borderId="0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41" fontId="4" fillId="3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0" fillId="0" borderId="0" xfId="1" applyFont="1"/>
    <xf numFmtId="41" fontId="4" fillId="0" borderId="1" xfId="1" applyNumberFormat="1" applyFont="1" applyFill="1" applyBorder="1" applyAlignment="1">
      <alignment vertical="center"/>
    </xf>
    <xf numFmtId="0" fontId="2" fillId="0" borderId="0" xfId="0" applyFont="1" applyBorder="1"/>
    <xf numFmtId="0" fontId="5" fillId="0" borderId="0" xfId="1" applyFont="1"/>
    <xf numFmtId="41" fontId="15" fillId="0" borderId="0" xfId="1" applyNumberFormat="1" applyFont="1" applyFill="1" applyBorder="1" applyAlignment="1">
      <alignment vertical="center"/>
    </xf>
    <xf numFmtId="41" fontId="15" fillId="4" borderId="1" xfId="1" applyNumberFormat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7" fillId="0" borderId="0" xfId="1" applyFont="1"/>
    <xf numFmtId="41" fontId="15" fillId="5" borderId="1" xfId="1" applyNumberFormat="1" applyFont="1" applyFill="1" applyBorder="1" applyAlignment="1">
      <alignment vertical="center"/>
    </xf>
    <xf numFmtId="0" fontId="16" fillId="5" borderId="1" xfId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center" vertical="center"/>
    </xf>
    <xf numFmtId="164" fontId="1" fillId="0" borderId="0" xfId="2" applyNumberFormat="1"/>
    <xf numFmtId="0" fontId="4" fillId="0" borderId="4" xfId="1" applyFont="1" applyBorder="1" applyAlignment="1">
      <alignment horizontal="center" vertical="center"/>
    </xf>
    <xf numFmtId="8" fontId="1" fillId="0" borderId="0" xfId="1" applyNumberFormat="1"/>
    <xf numFmtId="6" fontId="1" fillId="0" borderId="0" xfId="1" applyNumberFormat="1"/>
    <xf numFmtId="164" fontId="14" fillId="0" borderId="0" xfId="2" applyNumberFormat="1" applyFont="1" applyAlignment="1">
      <alignment horizontal="center"/>
    </xf>
    <xf numFmtId="0" fontId="4" fillId="0" borderId="4" xfId="1" applyFont="1" applyBorder="1" applyAlignment="1">
      <alignment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%20Harper/Downloads/660001%20&amp;%20660011%20Intra-Fund%20Transfer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Menu"/>
      <sheetName val="Defini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topLeftCell="A34" zoomScale="110" zoomScaleNormal="110" workbookViewId="0">
      <selection activeCell="J44" sqref="J44"/>
    </sheetView>
  </sheetViews>
  <sheetFormatPr defaultColWidth="9.140625" defaultRowHeight="15" x14ac:dyDescent="0.25"/>
  <cols>
    <col min="1" max="1" width="13.28515625" style="1" customWidth="1"/>
    <col min="2" max="2" width="11.28515625" style="1" customWidth="1"/>
    <col min="3" max="3" width="32.7109375" style="1" customWidth="1"/>
    <col min="4" max="4" width="13.28515625" style="1" customWidth="1"/>
    <col min="5" max="5" width="12.85546875" style="1" customWidth="1"/>
    <col min="6" max="6" width="14.5703125" style="1" bestFit="1" customWidth="1"/>
    <col min="7" max="7" width="13.5703125" style="1" bestFit="1" customWidth="1"/>
    <col min="8" max="8" width="14.5703125" style="1" bestFit="1" customWidth="1"/>
    <col min="9" max="16384" width="9.140625" style="1"/>
  </cols>
  <sheetData>
    <row r="1" spans="1:8" ht="23.25" x14ac:dyDescent="0.35">
      <c r="A1" s="4" t="s">
        <v>4</v>
      </c>
      <c r="B1" s="3"/>
    </row>
    <row r="2" spans="1:8" ht="23.25" x14ac:dyDescent="0.35">
      <c r="A2" s="4" t="s">
        <v>5</v>
      </c>
      <c r="B2" s="3"/>
    </row>
    <row r="3" spans="1:8" ht="23.25" x14ac:dyDescent="0.35">
      <c r="A3" s="4" t="s">
        <v>59</v>
      </c>
      <c r="B3" s="4"/>
    </row>
    <row r="4" spans="1:8" ht="21" x14ac:dyDescent="0.35">
      <c r="A4" s="29" t="s">
        <v>48</v>
      </c>
    </row>
    <row r="5" spans="1:8" ht="15.75" x14ac:dyDescent="0.25">
      <c r="A5" s="9" t="s">
        <v>6</v>
      </c>
      <c r="B5" s="9" t="s">
        <v>7</v>
      </c>
      <c r="C5" s="9" t="s">
        <v>10</v>
      </c>
      <c r="D5" s="6" t="s">
        <v>1</v>
      </c>
      <c r="E5" s="9" t="s">
        <v>0</v>
      </c>
      <c r="F5" s="9" t="s">
        <v>57</v>
      </c>
      <c r="G5" s="9" t="s">
        <v>2</v>
      </c>
      <c r="H5" s="9" t="s">
        <v>58</v>
      </c>
    </row>
    <row r="6" spans="1:8" x14ac:dyDescent="0.25">
      <c r="A6" s="7" t="s">
        <v>26</v>
      </c>
      <c r="B6" s="16">
        <v>417050</v>
      </c>
      <c r="C6" s="10" t="s">
        <v>49</v>
      </c>
      <c r="D6" s="7" t="s">
        <v>26</v>
      </c>
      <c r="E6" s="7" t="s">
        <v>19</v>
      </c>
      <c r="F6" s="11">
        <v>0</v>
      </c>
      <c r="G6" s="11"/>
      <c r="H6" s="11">
        <f>F6+G6</f>
        <v>0</v>
      </c>
    </row>
    <row r="7" spans="1:8" ht="10.5" customHeight="1" x14ac:dyDescent="0.25">
      <c r="A7" s="21"/>
      <c r="B7" s="20"/>
      <c r="C7" s="22"/>
      <c r="D7" s="21"/>
      <c r="E7" s="21"/>
      <c r="F7" s="23"/>
      <c r="G7" s="23"/>
      <c r="H7" s="23"/>
    </row>
    <row r="8" spans="1:8" ht="21" x14ac:dyDescent="0.35">
      <c r="A8" s="29" t="s">
        <v>40</v>
      </c>
    </row>
    <row r="9" spans="1:8" ht="15.75" x14ac:dyDescent="0.25">
      <c r="A9" s="9" t="s">
        <v>6</v>
      </c>
      <c r="B9" s="9" t="s">
        <v>7</v>
      </c>
      <c r="C9" s="9" t="s">
        <v>10</v>
      </c>
      <c r="D9" s="6" t="s">
        <v>1</v>
      </c>
      <c r="E9" s="9" t="s">
        <v>0</v>
      </c>
      <c r="F9" s="9" t="s">
        <v>57</v>
      </c>
      <c r="G9" s="9" t="s">
        <v>2</v>
      </c>
      <c r="H9" s="9" t="s">
        <v>58</v>
      </c>
    </row>
    <row r="10" spans="1:8" x14ac:dyDescent="0.25">
      <c r="A10" s="7" t="s">
        <v>26</v>
      </c>
      <c r="B10" s="16">
        <v>420210</v>
      </c>
      <c r="C10" s="10" t="s">
        <v>41</v>
      </c>
      <c r="D10" s="7" t="s">
        <v>26</v>
      </c>
      <c r="E10" s="7" t="s">
        <v>19</v>
      </c>
      <c r="F10" s="11">
        <v>0</v>
      </c>
      <c r="G10" s="11"/>
      <c r="H10" s="11">
        <f>F10+G10</f>
        <v>0</v>
      </c>
    </row>
    <row r="11" spans="1:8" x14ac:dyDescent="0.25">
      <c r="A11" s="7" t="s">
        <v>26</v>
      </c>
      <c r="B11" s="16">
        <v>421010</v>
      </c>
      <c r="C11" s="10" t="s">
        <v>42</v>
      </c>
      <c r="D11" s="7" t="s">
        <v>26</v>
      </c>
      <c r="E11" s="7" t="s">
        <v>19</v>
      </c>
      <c r="F11" s="11">
        <v>0</v>
      </c>
      <c r="G11" s="11"/>
      <c r="H11" s="11">
        <f>F11+G11</f>
        <v>0</v>
      </c>
    </row>
    <row r="12" spans="1:8" ht="15.75" x14ac:dyDescent="0.25">
      <c r="A12" s="12"/>
      <c r="B12" s="12"/>
      <c r="C12" s="8"/>
      <c r="D12" s="8"/>
      <c r="E12" s="8" t="s">
        <v>3</v>
      </c>
      <c r="F12" s="13">
        <f>SUM(F10:F11)</f>
        <v>0</v>
      </c>
      <c r="G12" s="13">
        <f t="shared" ref="G12:H12" si="0">SUM(G10:G11)</f>
        <v>0</v>
      </c>
      <c r="H12" s="13">
        <f t="shared" si="0"/>
        <v>0</v>
      </c>
    </row>
    <row r="13" spans="1:8" ht="7.5" customHeight="1" x14ac:dyDescent="0.25">
      <c r="A13" s="21"/>
      <c r="B13" s="20"/>
      <c r="C13" s="22"/>
      <c r="D13" s="21"/>
      <c r="E13" s="21"/>
      <c r="F13" s="23"/>
      <c r="G13" s="23"/>
      <c r="H13" s="23"/>
    </row>
    <row r="14" spans="1:8" ht="21" x14ac:dyDescent="0.35">
      <c r="A14" s="29" t="s">
        <v>36</v>
      </c>
    </row>
    <row r="15" spans="1:8" ht="15.75" x14ac:dyDescent="0.25">
      <c r="A15" s="9" t="s">
        <v>6</v>
      </c>
      <c r="B15" s="9" t="s">
        <v>7</v>
      </c>
      <c r="C15" s="9" t="s">
        <v>10</v>
      </c>
      <c r="D15" s="6" t="s">
        <v>1</v>
      </c>
      <c r="E15" s="9" t="s">
        <v>0</v>
      </c>
      <c r="F15" s="9" t="s">
        <v>57</v>
      </c>
      <c r="G15" s="9" t="s">
        <v>2</v>
      </c>
      <c r="H15" s="9" t="s">
        <v>58</v>
      </c>
    </row>
    <row r="16" spans="1:8" x14ac:dyDescent="0.25">
      <c r="A16" s="7" t="s">
        <v>26</v>
      </c>
      <c r="B16" s="16">
        <v>430210</v>
      </c>
      <c r="C16" s="10" t="s">
        <v>35</v>
      </c>
      <c r="D16" s="7" t="s">
        <v>26</v>
      </c>
      <c r="E16" s="7" t="s">
        <v>19</v>
      </c>
      <c r="F16" s="11">
        <v>0</v>
      </c>
      <c r="G16" s="11"/>
      <c r="H16" s="11">
        <f>F16+G16</f>
        <v>0</v>
      </c>
    </row>
    <row r="17" spans="1:8" ht="9.75" customHeight="1" x14ac:dyDescent="0.25">
      <c r="A17" s="21"/>
      <c r="B17" s="20"/>
      <c r="C17" s="22"/>
      <c r="D17" s="21"/>
      <c r="E17" s="21"/>
      <c r="F17" s="23"/>
      <c r="G17" s="23"/>
      <c r="H17" s="23"/>
    </row>
    <row r="18" spans="1:8" ht="21" x14ac:dyDescent="0.35">
      <c r="A18" s="29" t="s">
        <v>50</v>
      </c>
    </row>
    <row r="19" spans="1:8" ht="15.75" x14ac:dyDescent="0.25">
      <c r="A19" s="9" t="s">
        <v>6</v>
      </c>
      <c r="B19" s="9" t="s">
        <v>7</v>
      </c>
      <c r="C19" s="9" t="s">
        <v>10</v>
      </c>
      <c r="D19" s="6" t="s">
        <v>1</v>
      </c>
      <c r="E19" s="9" t="s">
        <v>0</v>
      </c>
      <c r="F19" s="9" t="s">
        <v>57</v>
      </c>
      <c r="G19" s="9" t="s">
        <v>2</v>
      </c>
      <c r="H19" s="9" t="s">
        <v>58</v>
      </c>
    </row>
    <row r="20" spans="1:8" x14ac:dyDescent="0.25">
      <c r="A20" s="7" t="s">
        <v>26</v>
      </c>
      <c r="B20" s="16">
        <v>440110</v>
      </c>
      <c r="C20" s="10" t="s">
        <v>51</v>
      </c>
      <c r="D20" s="7" t="s">
        <v>26</v>
      </c>
      <c r="E20" s="7" t="s">
        <v>27</v>
      </c>
      <c r="F20" s="11">
        <v>0</v>
      </c>
      <c r="G20" s="11"/>
      <c r="H20" s="11">
        <f>F20+G20</f>
        <v>0</v>
      </c>
    </row>
    <row r="21" spans="1:8" ht="9" customHeight="1" x14ac:dyDescent="0.25">
      <c r="A21" s="21"/>
      <c r="B21" s="20"/>
      <c r="C21" s="22"/>
      <c r="D21" s="21"/>
      <c r="E21" s="21"/>
      <c r="F21" s="23"/>
      <c r="G21" s="23"/>
      <c r="H21" s="23"/>
    </row>
    <row r="22" spans="1:8" ht="23.25" x14ac:dyDescent="0.35">
      <c r="A22" s="29" t="s">
        <v>45</v>
      </c>
      <c r="B22" s="5"/>
      <c r="D22" s="2"/>
      <c r="E22" s="2"/>
      <c r="F22" s="2"/>
      <c r="G22" s="2"/>
      <c r="H22" s="2"/>
    </row>
    <row r="23" spans="1:8" ht="15.75" x14ac:dyDescent="0.25">
      <c r="A23" s="9" t="s">
        <v>6</v>
      </c>
      <c r="B23" s="9" t="s">
        <v>7</v>
      </c>
      <c r="C23" s="9" t="s">
        <v>10</v>
      </c>
      <c r="D23" s="6" t="s">
        <v>1</v>
      </c>
      <c r="E23" s="9" t="s">
        <v>0</v>
      </c>
      <c r="F23" s="9" t="s">
        <v>57</v>
      </c>
      <c r="G23" s="9" t="s">
        <v>2</v>
      </c>
      <c r="H23" s="9" t="s">
        <v>58</v>
      </c>
    </row>
    <row r="24" spans="1:8" x14ac:dyDescent="0.25">
      <c r="A24" s="7" t="s">
        <v>9</v>
      </c>
      <c r="B24" s="28">
        <v>451110</v>
      </c>
      <c r="C24" s="10" t="s">
        <v>23</v>
      </c>
      <c r="D24" s="7" t="s">
        <v>11</v>
      </c>
      <c r="E24" s="7" t="s">
        <v>12</v>
      </c>
      <c r="F24" s="11"/>
      <c r="G24" s="11"/>
      <c r="H24" s="11">
        <f>F24+G24</f>
        <v>0</v>
      </c>
    </row>
    <row r="25" spans="1:8" x14ac:dyDescent="0.25">
      <c r="A25" s="7" t="s">
        <v>9</v>
      </c>
      <c r="B25" s="28">
        <v>451120</v>
      </c>
      <c r="C25" s="10" t="s">
        <v>24</v>
      </c>
      <c r="D25" s="7" t="s">
        <v>11</v>
      </c>
      <c r="E25" s="7" t="s">
        <v>12</v>
      </c>
      <c r="F25" s="11">
        <v>2904213</v>
      </c>
      <c r="G25" s="11"/>
      <c r="H25" s="11">
        <v>0</v>
      </c>
    </row>
    <row r="26" spans="1:8" x14ac:dyDescent="0.25">
      <c r="A26" s="7" t="s">
        <v>26</v>
      </c>
      <c r="B26" s="16">
        <v>454900</v>
      </c>
      <c r="C26" s="10" t="s">
        <v>39</v>
      </c>
      <c r="D26" s="7" t="s">
        <v>26</v>
      </c>
      <c r="E26" s="7" t="s">
        <v>26</v>
      </c>
      <c r="F26" s="11">
        <v>0</v>
      </c>
      <c r="G26" s="11"/>
      <c r="H26" s="11">
        <f>F26+G26</f>
        <v>0</v>
      </c>
    </row>
    <row r="27" spans="1:8" ht="15.75" x14ac:dyDescent="0.25">
      <c r="A27" s="12"/>
      <c r="B27" s="12"/>
      <c r="C27" s="8"/>
      <c r="D27" s="8"/>
      <c r="E27" s="8" t="s">
        <v>3</v>
      </c>
      <c r="F27" s="13">
        <f t="shared" ref="F27:G27" si="1">SUM(F24:F26)</f>
        <v>2904213</v>
      </c>
      <c r="G27" s="13">
        <f t="shared" si="1"/>
        <v>0</v>
      </c>
      <c r="H27" s="13">
        <f>SUM(H24:H26)</f>
        <v>0</v>
      </c>
    </row>
    <row r="28" spans="1:8" ht="21" x14ac:dyDescent="0.35">
      <c r="A28" s="29" t="s">
        <v>46</v>
      </c>
    </row>
    <row r="29" spans="1:8" ht="15.75" x14ac:dyDescent="0.25">
      <c r="A29" s="9" t="s">
        <v>6</v>
      </c>
      <c r="B29" s="9" t="s">
        <v>7</v>
      </c>
      <c r="C29" s="9" t="s">
        <v>10</v>
      </c>
      <c r="D29" s="6" t="s">
        <v>1</v>
      </c>
      <c r="E29" s="9" t="s">
        <v>0</v>
      </c>
      <c r="F29" s="9" t="s">
        <v>57</v>
      </c>
      <c r="G29" s="9" t="s">
        <v>2</v>
      </c>
      <c r="H29" s="9" t="s">
        <v>58</v>
      </c>
    </row>
    <row r="30" spans="1:8" x14ac:dyDescent="0.25">
      <c r="A30" s="7" t="s">
        <v>9</v>
      </c>
      <c r="B30" s="16">
        <v>456110</v>
      </c>
      <c r="C30" s="10" t="s">
        <v>13</v>
      </c>
      <c r="D30" s="7" t="s">
        <v>18</v>
      </c>
      <c r="E30" s="7" t="s">
        <v>19</v>
      </c>
      <c r="F30" s="11">
        <v>0</v>
      </c>
      <c r="G30" s="11"/>
      <c r="H30" s="11">
        <f>F30+G30</f>
        <v>0</v>
      </c>
    </row>
    <row r="31" spans="1:8" x14ac:dyDescent="0.25">
      <c r="A31" s="7" t="s">
        <v>9</v>
      </c>
      <c r="B31" s="16">
        <v>456112</v>
      </c>
      <c r="C31" s="10" t="s">
        <v>33</v>
      </c>
      <c r="D31" s="7" t="s">
        <v>18</v>
      </c>
      <c r="E31" s="7" t="s">
        <v>19</v>
      </c>
      <c r="F31" s="11">
        <v>1884321</v>
      </c>
      <c r="G31" s="11"/>
      <c r="H31" s="11">
        <v>0</v>
      </c>
    </row>
    <row r="32" spans="1:8" x14ac:dyDescent="0.25">
      <c r="A32" s="7" t="s">
        <v>9</v>
      </c>
      <c r="B32" s="16">
        <v>456113</v>
      </c>
      <c r="C32" s="10" t="s">
        <v>34</v>
      </c>
      <c r="D32" s="7" t="s">
        <v>18</v>
      </c>
      <c r="E32" s="7" t="s">
        <v>19</v>
      </c>
      <c r="F32" s="11">
        <v>0</v>
      </c>
      <c r="G32" s="11"/>
      <c r="H32" s="11">
        <f>F32+G32</f>
        <v>0</v>
      </c>
    </row>
    <row r="33" spans="1:8" x14ac:dyDescent="0.25">
      <c r="A33" s="7"/>
      <c r="B33" s="18">
        <v>456120</v>
      </c>
      <c r="C33" s="10" t="s">
        <v>28</v>
      </c>
      <c r="D33" s="7" t="s">
        <v>29</v>
      </c>
      <c r="E33" s="7" t="s">
        <v>27</v>
      </c>
      <c r="F33" s="11"/>
      <c r="G33" s="11"/>
      <c r="H33" s="11"/>
    </row>
    <row r="34" spans="1:8" ht="15.75" x14ac:dyDescent="0.25">
      <c r="A34" s="12"/>
      <c r="B34" s="12"/>
      <c r="C34" s="8"/>
      <c r="D34" s="8"/>
      <c r="E34" s="8" t="s">
        <v>3</v>
      </c>
      <c r="F34" s="13">
        <f>SUM(F30:F33)</f>
        <v>1884321</v>
      </c>
      <c r="G34" s="13">
        <f t="shared" ref="G34:H34" si="2">SUM(G30:G33)</f>
        <v>0</v>
      </c>
      <c r="H34" s="13">
        <f t="shared" si="2"/>
        <v>0</v>
      </c>
    </row>
    <row r="35" spans="1:8" ht="21" x14ac:dyDescent="0.35">
      <c r="A35" s="29" t="s">
        <v>47</v>
      </c>
    </row>
    <row r="36" spans="1:8" ht="15.75" x14ac:dyDescent="0.25">
      <c r="A36" s="9" t="s">
        <v>6</v>
      </c>
      <c r="B36" s="9" t="s">
        <v>7</v>
      </c>
      <c r="C36" s="9" t="s">
        <v>10</v>
      </c>
      <c r="D36" s="6" t="s">
        <v>1</v>
      </c>
      <c r="E36" s="9" t="s">
        <v>0</v>
      </c>
      <c r="F36" s="9" t="s">
        <v>57</v>
      </c>
      <c r="G36" s="9" t="s">
        <v>2</v>
      </c>
      <c r="H36" s="9" t="s">
        <v>58</v>
      </c>
    </row>
    <row r="37" spans="1:8" x14ac:dyDescent="0.25">
      <c r="A37" s="7" t="s">
        <v>26</v>
      </c>
      <c r="B37" s="16">
        <v>459520</v>
      </c>
      <c r="C37" s="10" t="s">
        <v>16</v>
      </c>
      <c r="D37" s="7" t="s">
        <v>26</v>
      </c>
      <c r="E37" s="7" t="s">
        <v>19</v>
      </c>
      <c r="F37" s="11">
        <v>0</v>
      </c>
      <c r="G37" s="11"/>
      <c r="H37" s="11">
        <f>F37+G37</f>
        <v>0</v>
      </c>
    </row>
    <row r="38" spans="1:8" x14ac:dyDescent="0.25">
      <c r="A38" s="7" t="s">
        <v>26</v>
      </c>
      <c r="B38" s="16">
        <v>459540</v>
      </c>
      <c r="C38" s="10" t="s">
        <v>43</v>
      </c>
      <c r="D38" s="7" t="s">
        <v>26</v>
      </c>
      <c r="E38" s="7" t="s">
        <v>19</v>
      </c>
      <c r="F38" s="11">
        <v>0</v>
      </c>
      <c r="G38" s="11"/>
      <c r="H38" s="11">
        <f>F38+G38</f>
        <v>0</v>
      </c>
    </row>
    <row r="39" spans="1:8" ht="15.75" x14ac:dyDescent="0.25">
      <c r="E39" s="8" t="s">
        <v>44</v>
      </c>
      <c r="F39" s="13">
        <f>SUM(F37:F38)</f>
        <v>0</v>
      </c>
      <c r="G39" s="13">
        <f t="shared" ref="G39:H39" si="3">SUM(G37:G38)</f>
        <v>0</v>
      </c>
      <c r="H39" s="13">
        <f t="shared" si="3"/>
        <v>0</v>
      </c>
    </row>
    <row r="40" spans="1:8" ht="15.75" x14ac:dyDescent="0.25">
      <c r="C40" s="31" t="s">
        <v>55</v>
      </c>
      <c r="D40" s="32"/>
      <c r="E40" s="8" t="s">
        <v>22</v>
      </c>
      <c r="F40" s="13">
        <f>F39+F34+F27</f>
        <v>4788534</v>
      </c>
      <c r="G40" s="13">
        <f t="shared" ref="G40:H40" si="4">G39+G34+G27</f>
        <v>0</v>
      </c>
      <c r="H40" s="13">
        <f t="shared" si="4"/>
        <v>0</v>
      </c>
    </row>
    <row r="41" spans="1:8" ht="8.25" customHeight="1" x14ac:dyDescent="0.25">
      <c r="E41" s="26"/>
      <c r="F41" s="27"/>
      <c r="G41" s="27"/>
      <c r="H41" s="27"/>
    </row>
    <row r="42" spans="1:8" ht="21" x14ac:dyDescent="0.35">
      <c r="A42" s="29" t="s">
        <v>17</v>
      </c>
    </row>
    <row r="43" spans="1:8" ht="15.75" x14ac:dyDescent="0.25">
      <c r="A43" s="9" t="s">
        <v>6</v>
      </c>
      <c r="B43" s="9" t="s">
        <v>7</v>
      </c>
      <c r="C43" s="9" t="s">
        <v>10</v>
      </c>
      <c r="D43" s="6" t="s">
        <v>1</v>
      </c>
      <c r="E43" s="9" t="s">
        <v>0</v>
      </c>
      <c r="F43" s="9" t="s">
        <v>57</v>
      </c>
      <c r="G43" s="9" t="s">
        <v>2</v>
      </c>
      <c r="H43" s="9" t="s">
        <v>58</v>
      </c>
    </row>
    <row r="44" spans="1:8" x14ac:dyDescent="0.25">
      <c r="A44" s="17" t="s">
        <v>26</v>
      </c>
      <c r="B44" s="16">
        <v>460120</v>
      </c>
      <c r="C44" s="17" t="s">
        <v>31</v>
      </c>
      <c r="D44" s="18" t="s">
        <v>32</v>
      </c>
      <c r="E44" s="18" t="s">
        <v>19</v>
      </c>
      <c r="F44" s="19">
        <v>0</v>
      </c>
      <c r="G44" s="19"/>
      <c r="H44" s="14">
        <f>F44+G44</f>
        <v>0</v>
      </c>
    </row>
    <row r="45" spans="1:8" x14ac:dyDescent="0.25">
      <c r="A45" s="17" t="s">
        <v>9</v>
      </c>
      <c r="B45" s="16">
        <v>460120</v>
      </c>
      <c r="C45" s="17" t="s">
        <v>20</v>
      </c>
      <c r="D45" s="18" t="s">
        <v>21</v>
      </c>
      <c r="E45" s="18" t="s">
        <v>19</v>
      </c>
      <c r="F45" s="19">
        <v>83765</v>
      </c>
      <c r="G45" s="19"/>
      <c r="H45" s="14">
        <v>0</v>
      </c>
    </row>
    <row r="46" spans="1:8" x14ac:dyDescent="0.25">
      <c r="A46" s="17" t="s">
        <v>26</v>
      </c>
      <c r="B46" s="16">
        <v>460200</v>
      </c>
      <c r="C46" s="17" t="s">
        <v>52</v>
      </c>
      <c r="D46" s="18" t="s">
        <v>21</v>
      </c>
      <c r="E46" s="18" t="s">
        <v>19</v>
      </c>
      <c r="F46" s="19">
        <v>0</v>
      </c>
      <c r="G46" s="19"/>
      <c r="H46" s="14">
        <f>F46+G46</f>
        <v>0</v>
      </c>
    </row>
    <row r="47" spans="1:8" x14ac:dyDescent="0.25">
      <c r="A47" s="7"/>
      <c r="B47" s="15">
        <v>469990</v>
      </c>
      <c r="C47" s="10" t="s">
        <v>30</v>
      </c>
      <c r="D47" s="7"/>
      <c r="E47" s="7" t="s">
        <v>27</v>
      </c>
      <c r="F47" s="11"/>
      <c r="G47" s="11"/>
      <c r="H47" s="11"/>
    </row>
    <row r="48" spans="1:8" ht="15.75" x14ac:dyDescent="0.25">
      <c r="A48" s="12"/>
      <c r="B48" s="12"/>
      <c r="C48" s="8"/>
      <c r="D48" s="8"/>
      <c r="E48" s="8" t="s">
        <v>3</v>
      </c>
      <c r="F48" s="13">
        <f>SUM(F44:F47)</f>
        <v>83765</v>
      </c>
      <c r="G48" s="13">
        <f>SUM(G44:G47)</f>
        <v>0</v>
      </c>
      <c r="H48" s="13">
        <f>SUM(H44:H47)</f>
        <v>0</v>
      </c>
    </row>
    <row r="49" spans="1:8" ht="21" x14ac:dyDescent="0.35">
      <c r="A49" s="29" t="s">
        <v>14</v>
      </c>
    </row>
    <row r="50" spans="1:8" ht="15.75" x14ac:dyDescent="0.25">
      <c r="A50" s="9" t="s">
        <v>6</v>
      </c>
      <c r="B50" s="9" t="s">
        <v>7</v>
      </c>
      <c r="C50" s="9" t="s">
        <v>10</v>
      </c>
      <c r="D50" s="6" t="s">
        <v>1</v>
      </c>
      <c r="E50" s="9" t="s">
        <v>0</v>
      </c>
      <c r="F50" s="9" t="s">
        <v>57</v>
      </c>
      <c r="G50" s="9" t="s">
        <v>2</v>
      </c>
      <c r="H50" s="9" t="s">
        <v>58</v>
      </c>
    </row>
    <row r="51" spans="1:8" x14ac:dyDescent="0.25">
      <c r="A51" s="7" t="s">
        <v>26</v>
      </c>
      <c r="B51" s="16">
        <v>470510</v>
      </c>
      <c r="C51" s="10" t="s">
        <v>37</v>
      </c>
      <c r="D51" s="7" t="s">
        <v>26</v>
      </c>
      <c r="E51" s="7" t="s">
        <v>26</v>
      </c>
      <c r="F51" s="11">
        <v>0</v>
      </c>
      <c r="G51" s="11"/>
      <c r="H51" s="11">
        <f>F51+G51</f>
        <v>0</v>
      </c>
    </row>
    <row r="52" spans="1:8" x14ac:dyDescent="0.25">
      <c r="A52" s="7"/>
      <c r="B52" s="16">
        <v>470720</v>
      </c>
      <c r="C52" s="10" t="s">
        <v>38</v>
      </c>
      <c r="D52" s="7"/>
      <c r="E52" s="7"/>
      <c r="F52" s="11"/>
      <c r="G52" s="11"/>
      <c r="H52" s="11"/>
    </row>
    <row r="53" spans="1:8" x14ac:dyDescent="0.25">
      <c r="A53" s="7" t="s">
        <v>9</v>
      </c>
      <c r="B53" s="16">
        <v>479990</v>
      </c>
      <c r="C53" s="10" t="s">
        <v>14</v>
      </c>
      <c r="D53" s="7"/>
      <c r="E53" s="7"/>
      <c r="F53" s="11">
        <v>0</v>
      </c>
      <c r="G53" s="11"/>
      <c r="H53" s="11">
        <f>F53+G53</f>
        <v>0</v>
      </c>
    </row>
    <row r="54" spans="1:8" x14ac:dyDescent="0.25">
      <c r="A54" s="7" t="s">
        <v>25</v>
      </c>
      <c r="B54" s="16">
        <v>479993</v>
      </c>
      <c r="C54" s="10" t="s">
        <v>15</v>
      </c>
      <c r="D54" s="7"/>
      <c r="E54" s="7"/>
      <c r="F54" s="11"/>
      <c r="G54" s="11"/>
      <c r="H54" s="11"/>
    </row>
    <row r="55" spans="1:8" ht="15.75" x14ac:dyDescent="0.25">
      <c r="A55" s="12"/>
      <c r="B55" s="12"/>
      <c r="C55" s="8"/>
      <c r="D55" s="8"/>
      <c r="E55" s="8" t="s">
        <v>3</v>
      </c>
      <c r="F55" s="13">
        <f>SUM(F51:F54)</f>
        <v>0</v>
      </c>
      <c r="G55" s="13">
        <f t="shared" ref="G55:H55" si="5">SUM(G51:G54)</f>
        <v>0</v>
      </c>
      <c r="H55" s="13">
        <f t="shared" si="5"/>
        <v>0</v>
      </c>
    </row>
    <row r="56" spans="1:8" ht="23.25" x14ac:dyDescent="0.35">
      <c r="A56" s="5" t="s">
        <v>53</v>
      </c>
      <c r="B56" s="29"/>
    </row>
    <row r="57" spans="1:8" ht="15.75" x14ac:dyDescent="0.25">
      <c r="A57" s="9" t="s">
        <v>6</v>
      </c>
      <c r="B57" s="9" t="s">
        <v>7</v>
      </c>
      <c r="C57" s="9" t="s">
        <v>10</v>
      </c>
      <c r="D57" s="6" t="s">
        <v>1</v>
      </c>
      <c r="E57" s="9" t="s">
        <v>0</v>
      </c>
      <c r="F57" s="9" t="s">
        <v>57</v>
      </c>
      <c r="G57" s="9" t="s">
        <v>2</v>
      </c>
      <c r="H57" s="9" t="s">
        <v>58</v>
      </c>
    </row>
    <row r="58" spans="1:8" x14ac:dyDescent="0.25">
      <c r="A58" s="7" t="s">
        <v>26</v>
      </c>
      <c r="B58" s="30">
        <v>485110</v>
      </c>
      <c r="C58" s="10" t="s">
        <v>56</v>
      </c>
      <c r="E58" s="7" t="s">
        <v>19</v>
      </c>
      <c r="F58" s="11">
        <v>0</v>
      </c>
      <c r="G58" s="11"/>
      <c r="H58" s="11">
        <f>F58+G58</f>
        <v>0</v>
      </c>
    </row>
    <row r="59" spans="1:8" x14ac:dyDescent="0.25">
      <c r="A59" s="7" t="s">
        <v>26</v>
      </c>
      <c r="B59" s="16">
        <v>489989</v>
      </c>
      <c r="C59" s="10" t="s">
        <v>54</v>
      </c>
      <c r="D59" s="7" t="s">
        <v>26</v>
      </c>
      <c r="E59" s="7" t="s">
        <v>19</v>
      </c>
      <c r="F59" s="11">
        <v>0</v>
      </c>
      <c r="G59" s="11"/>
      <c r="H59" s="11">
        <f>F59+G59</f>
        <v>0</v>
      </c>
    </row>
    <row r="60" spans="1:8" ht="9.75" customHeight="1" x14ac:dyDescent="0.25"/>
    <row r="61" spans="1:8" ht="18.75" x14ac:dyDescent="0.25">
      <c r="E61" s="24" t="s">
        <v>8</v>
      </c>
      <c r="F61" s="25">
        <f>F27+F34+F48+F55+F39+F16+F12+F6+F20+F59</f>
        <v>4872299</v>
      </c>
      <c r="G61" s="25">
        <f>G27+G34+G48+G55+G39+G16+G12+G6+G20+G59</f>
        <v>0</v>
      </c>
      <c r="H61" s="25">
        <f>H27+H34+H48+H55+H39+H16+H12+H6+H20+H59</f>
        <v>0</v>
      </c>
    </row>
  </sheetData>
  <mergeCells count="1">
    <mergeCell ref="C40:D40"/>
  </mergeCells>
  <pageMargins left="0.45" right="0.2" top="0.25" bottom="0.25" header="0.3" footer="0.3"/>
  <pageSetup scale="7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B24:B25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20" zoomScaleNormal="120" workbookViewId="0">
      <selection activeCell="B26" sqref="B26"/>
    </sheetView>
  </sheetViews>
  <sheetFormatPr defaultColWidth="9.140625" defaultRowHeight="15" x14ac:dyDescent="0.25"/>
  <cols>
    <col min="1" max="1" width="15.7109375" style="1" customWidth="1"/>
    <col min="2" max="2" width="32.7109375" style="1" customWidth="1"/>
    <col min="3" max="3" width="39.7109375" style="1" bestFit="1" customWidth="1"/>
    <col min="4" max="4" width="23.5703125" style="1" bestFit="1" customWidth="1"/>
    <col min="5" max="5" width="11.85546875" style="1" bestFit="1" customWidth="1"/>
    <col min="6" max="6" width="11.140625" style="1" bestFit="1" customWidth="1"/>
    <col min="7" max="7" width="13.28515625" style="1" bestFit="1" customWidth="1"/>
    <col min="8" max="8" width="13.42578125" style="1" bestFit="1" customWidth="1"/>
    <col min="9" max="9" width="12.5703125" style="1" customWidth="1"/>
    <col min="10" max="16384" width="9.140625" style="1"/>
  </cols>
  <sheetData>
    <row r="1" spans="1:9" ht="18.75" x14ac:dyDescent="0.3">
      <c r="A1" s="3" t="s">
        <v>4</v>
      </c>
    </row>
    <row r="2" spans="1:9" ht="18.75" x14ac:dyDescent="0.3">
      <c r="A2" s="3" t="s">
        <v>5</v>
      </c>
    </row>
    <row r="3" spans="1:9" ht="10.5" customHeight="1" x14ac:dyDescent="0.25">
      <c r="A3" s="37"/>
    </row>
    <row r="4" spans="1:9" ht="23.25" x14ac:dyDescent="0.35">
      <c r="A4" s="4" t="s">
        <v>70</v>
      </c>
    </row>
    <row r="5" spans="1:9" ht="23.25" x14ac:dyDescent="0.35">
      <c r="A5" s="5" t="s">
        <v>69</v>
      </c>
      <c r="C5" s="2"/>
      <c r="D5" s="2"/>
      <c r="E5" s="2"/>
      <c r="F5" s="2"/>
      <c r="G5" s="2"/>
      <c r="H5" s="2"/>
      <c r="I5" s="2"/>
    </row>
    <row r="6" spans="1:9" ht="15.75" x14ac:dyDescent="0.25">
      <c r="A6" s="9" t="s">
        <v>6</v>
      </c>
      <c r="B6" s="8" t="s">
        <v>67</v>
      </c>
      <c r="C6" s="34" t="s">
        <v>66</v>
      </c>
      <c r="D6" s="6" t="s">
        <v>1</v>
      </c>
      <c r="E6" s="9" t="s">
        <v>65</v>
      </c>
      <c r="F6" s="9" t="s">
        <v>0</v>
      </c>
      <c r="G6" s="8" t="s">
        <v>57</v>
      </c>
      <c r="H6" s="8" t="s">
        <v>2</v>
      </c>
      <c r="I6" s="8" t="s">
        <v>58</v>
      </c>
    </row>
    <row r="7" spans="1:9" x14ac:dyDescent="0.25">
      <c r="A7" s="7"/>
      <c r="B7" s="10"/>
      <c r="C7" s="10"/>
      <c r="D7" s="7"/>
      <c r="E7" s="10"/>
      <c r="F7" s="7"/>
      <c r="G7" s="11"/>
      <c r="H7" s="36">
        <v>0</v>
      </c>
      <c r="I7" s="11">
        <f>G7+H7</f>
        <v>0</v>
      </c>
    </row>
    <row r="8" spans="1:9" x14ac:dyDescent="0.25">
      <c r="A8" s="7"/>
      <c r="B8" s="10"/>
      <c r="C8" s="10"/>
      <c r="D8" s="7"/>
      <c r="E8" s="10"/>
      <c r="F8" s="7"/>
      <c r="G8" s="11"/>
      <c r="H8" s="36"/>
      <c r="I8" s="11">
        <f>G8+H8</f>
        <v>0</v>
      </c>
    </row>
    <row r="9" spans="1:9" x14ac:dyDescent="0.25">
      <c r="A9" s="7"/>
      <c r="B9" s="10"/>
      <c r="C9" s="10"/>
      <c r="D9" s="7"/>
      <c r="E9" s="10"/>
      <c r="F9" s="7"/>
      <c r="G9" s="11"/>
      <c r="H9" s="36"/>
      <c r="I9" s="11">
        <f>G9+H9</f>
        <v>0</v>
      </c>
    </row>
    <row r="10" spans="1:9" x14ac:dyDescent="0.25">
      <c r="A10" s="7"/>
      <c r="B10" s="10"/>
      <c r="C10" s="10"/>
      <c r="D10" s="7"/>
      <c r="E10" s="10"/>
      <c r="F10" s="7"/>
      <c r="G10" s="11"/>
      <c r="H10" s="36"/>
      <c r="I10" s="11">
        <f>G10+H10</f>
        <v>0</v>
      </c>
    </row>
    <row r="11" spans="1:9" x14ac:dyDescent="0.25">
      <c r="A11" s="7"/>
      <c r="B11" s="10"/>
      <c r="C11" s="10"/>
      <c r="D11" s="7"/>
      <c r="E11" s="10"/>
      <c r="F11" s="7"/>
      <c r="G11" s="11"/>
      <c r="H11" s="36">
        <v>0</v>
      </c>
      <c r="I11" s="11">
        <f>G11+H11</f>
        <v>0</v>
      </c>
    </row>
    <row r="12" spans="1:9" x14ac:dyDescent="0.25">
      <c r="A12" s="7"/>
      <c r="B12" s="10"/>
      <c r="C12" s="10"/>
      <c r="D12" s="7"/>
      <c r="E12" s="10"/>
      <c r="F12" s="7"/>
      <c r="G12" s="11"/>
      <c r="H12" s="36">
        <v>0</v>
      </c>
      <c r="I12" s="11">
        <f>G12+H12</f>
        <v>0</v>
      </c>
    </row>
    <row r="13" spans="1:9" ht="15.75" x14ac:dyDescent="0.25">
      <c r="A13" s="12"/>
      <c r="B13" s="8"/>
      <c r="C13" s="8"/>
      <c r="D13" s="8"/>
      <c r="E13" s="8"/>
      <c r="F13" s="8" t="s">
        <v>3</v>
      </c>
      <c r="G13" s="13">
        <f>SUM(G7:G12)</f>
        <v>0</v>
      </c>
      <c r="H13" s="13">
        <f>SUM(H7:H12)</f>
        <v>0</v>
      </c>
      <c r="I13" s="13">
        <f>SUM(I7:I12)</f>
        <v>0</v>
      </c>
    </row>
    <row r="16" spans="1:9" x14ac:dyDescent="0.25">
      <c r="A16" s="35" t="s">
        <v>68</v>
      </c>
    </row>
    <row r="17" spans="1:9" ht="15.75" x14ac:dyDescent="0.25">
      <c r="A17" s="9" t="s">
        <v>6</v>
      </c>
      <c r="B17" s="8" t="s">
        <v>67</v>
      </c>
      <c r="C17" s="34" t="s">
        <v>66</v>
      </c>
      <c r="D17" s="6" t="s">
        <v>1</v>
      </c>
      <c r="E17" s="9" t="s">
        <v>65</v>
      </c>
      <c r="F17" s="9" t="s">
        <v>0</v>
      </c>
      <c r="G17" s="8" t="s">
        <v>57</v>
      </c>
      <c r="H17" s="8" t="s">
        <v>2</v>
      </c>
      <c r="I17" s="8" t="s">
        <v>58</v>
      </c>
    </row>
    <row r="18" spans="1:9" x14ac:dyDescent="0.25">
      <c r="A18" s="7" t="s">
        <v>9</v>
      </c>
      <c r="B18" s="10" t="s">
        <v>64</v>
      </c>
      <c r="C18" s="10" t="s">
        <v>63</v>
      </c>
      <c r="D18" s="7" t="s">
        <v>62</v>
      </c>
      <c r="E18" s="10" t="s">
        <v>61</v>
      </c>
      <c r="F18" s="7" t="s">
        <v>60</v>
      </c>
      <c r="G18" s="11">
        <v>278078</v>
      </c>
      <c r="H18" s="33">
        <v>0</v>
      </c>
      <c r="I18" s="11">
        <v>0</v>
      </c>
    </row>
  </sheetData>
  <pageMargins left="0.45" right="0.45" top="0.5" bottom="0.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20" zoomScaleNormal="120" workbookViewId="0">
      <selection activeCell="C5" sqref="C5"/>
    </sheetView>
  </sheetViews>
  <sheetFormatPr defaultColWidth="9.140625" defaultRowHeight="15" x14ac:dyDescent="0.25"/>
  <cols>
    <col min="1" max="1" width="18.7109375" style="1" customWidth="1"/>
    <col min="2" max="3" width="35.7109375" style="1" customWidth="1"/>
    <col min="4" max="4" width="15.7109375" style="1" customWidth="1"/>
    <col min="5" max="12" width="12.7109375" style="1" customWidth="1"/>
    <col min="13" max="16384" width="9.140625" style="1"/>
  </cols>
  <sheetData>
    <row r="1" spans="1:12" ht="18.75" x14ac:dyDescent="0.3">
      <c r="A1" s="3" t="s">
        <v>4</v>
      </c>
    </row>
    <row r="2" spans="1:12" ht="18.75" x14ac:dyDescent="0.3">
      <c r="A2" s="3" t="s">
        <v>5</v>
      </c>
    </row>
    <row r="3" spans="1:12" ht="15.75" x14ac:dyDescent="0.25">
      <c r="A3" s="37"/>
    </row>
    <row r="4" spans="1:12" ht="23.25" x14ac:dyDescent="0.35">
      <c r="A4" s="4" t="s">
        <v>70</v>
      </c>
    </row>
    <row r="5" spans="1:12" ht="21" x14ac:dyDescent="0.35">
      <c r="A5" s="29" t="s">
        <v>86</v>
      </c>
      <c r="C5" s="2"/>
      <c r="D5" s="2"/>
      <c r="E5" s="2"/>
      <c r="F5" s="2"/>
      <c r="G5" s="62" t="s">
        <v>85</v>
      </c>
      <c r="H5" s="61"/>
      <c r="I5" s="61"/>
      <c r="J5" s="60" t="s">
        <v>84</v>
      </c>
      <c r="K5" s="59"/>
      <c r="L5" s="59"/>
    </row>
    <row r="6" spans="1:12" x14ac:dyDescent="0.25">
      <c r="A6" s="48" t="s">
        <v>6</v>
      </c>
      <c r="B6" s="51" t="s">
        <v>67</v>
      </c>
      <c r="C6" s="50" t="s">
        <v>66</v>
      </c>
      <c r="D6" s="49" t="s">
        <v>1</v>
      </c>
      <c r="E6" s="48" t="s">
        <v>65</v>
      </c>
      <c r="F6" s="48" t="s">
        <v>0</v>
      </c>
      <c r="G6" s="58" t="s">
        <v>83</v>
      </c>
      <c r="H6" s="58" t="s">
        <v>2</v>
      </c>
      <c r="I6" s="58" t="s">
        <v>58</v>
      </c>
      <c r="J6" s="46" t="s">
        <v>57</v>
      </c>
      <c r="K6" s="46" t="s">
        <v>2</v>
      </c>
      <c r="L6" s="46" t="s">
        <v>58</v>
      </c>
    </row>
    <row r="7" spans="1:12" x14ac:dyDescent="0.25">
      <c r="A7" s="7" t="s">
        <v>82</v>
      </c>
      <c r="B7" s="10" t="s">
        <v>81</v>
      </c>
      <c r="C7" s="10" t="s">
        <v>80</v>
      </c>
      <c r="D7" s="7" t="s">
        <v>73</v>
      </c>
      <c r="E7" s="7" t="s">
        <v>72</v>
      </c>
      <c r="F7" s="7" t="s">
        <v>27</v>
      </c>
      <c r="G7" s="11">
        <v>300000</v>
      </c>
      <c r="H7" s="11">
        <v>0</v>
      </c>
      <c r="I7" s="11">
        <f>SUM(G7+H7)</f>
        <v>300000</v>
      </c>
      <c r="J7" s="11">
        <v>300000</v>
      </c>
      <c r="K7" s="11">
        <v>0</v>
      </c>
      <c r="L7" s="11">
        <f>SUM(J7+K7)</f>
        <v>300000</v>
      </c>
    </row>
    <row r="8" spans="1:12" x14ac:dyDescent="0.25">
      <c r="A8" s="7"/>
      <c r="B8" s="10"/>
      <c r="C8" s="10"/>
      <c r="D8" s="7"/>
      <c r="E8" s="7"/>
      <c r="F8" s="7"/>
      <c r="G8" s="11"/>
      <c r="H8" s="11"/>
      <c r="I8" s="11"/>
      <c r="J8" s="11"/>
      <c r="K8" s="11"/>
      <c r="L8" s="11"/>
    </row>
    <row r="9" spans="1:12" x14ac:dyDescent="0.25">
      <c r="A9" s="7"/>
      <c r="B9" s="10"/>
      <c r="C9" s="10"/>
      <c r="D9" s="7"/>
      <c r="E9" s="7"/>
      <c r="F9" s="7"/>
      <c r="G9" s="11"/>
      <c r="H9" s="11"/>
      <c r="I9" s="11">
        <f>SUM(G9+H9)</f>
        <v>0</v>
      </c>
      <c r="J9" s="11"/>
      <c r="K9" s="11"/>
      <c r="L9" s="11">
        <f>SUM(J9+K9)</f>
        <v>0</v>
      </c>
    </row>
    <row r="10" spans="1:12" x14ac:dyDescent="0.25">
      <c r="A10" s="7"/>
      <c r="B10" s="10"/>
      <c r="C10" s="10"/>
      <c r="D10" s="7"/>
      <c r="E10" s="7"/>
      <c r="F10" s="7"/>
      <c r="G10" s="11"/>
      <c r="H10" s="11"/>
      <c r="I10" s="11">
        <f>SUM(G10+H10)</f>
        <v>0</v>
      </c>
      <c r="J10" s="11"/>
      <c r="K10" s="11"/>
      <c r="L10" s="11">
        <f>SUM(J10+K10)</f>
        <v>0</v>
      </c>
    </row>
    <row r="11" spans="1:12" x14ac:dyDescent="0.25">
      <c r="A11" s="7"/>
      <c r="B11" s="10"/>
      <c r="C11" s="10"/>
      <c r="D11" s="7"/>
      <c r="E11" s="7"/>
      <c r="F11" s="7"/>
      <c r="G11" s="11"/>
      <c r="H11" s="11"/>
      <c r="I11" s="11">
        <f>SUM(G11+H11)</f>
        <v>0</v>
      </c>
      <c r="J11" s="11"/>
      <c r="K11" s="11"/>
      <c r="L11" s="11">
        <f>SUM(J11+K11)</f>
        <v>0</v>
      </c>
    </row>
    <row r="12" spans="1:12" x14ac:dyDescent="0.25">
      <c r="A12" s="7"/>
      <c r="B12" s="10"/>
      <c r="C12" s="10"/>
      <c r="D12" s="7"/>
      <c r="E12" s="7"/>
      <c r="F12" s="7"/>
      <c r="G12" s="11"/>
      <c r="H12" s="11"/>
      <c r="I12" s="11">
        <f>SUM(G12+H12)</f>
        <v>0</v>
      </c>
      <c r="J12" s="11"/>
      <c r="K12" s="11"/>
      <c r="L12" s="11">
        <f>SUM(J12+K12)</f>
        <v>0</v>
      </c>
    </row>
    <row r="13" spans="1:12" ht="15.75" x14ac:dyDescent="0.25">
      <c r="A13" s="42"/>
      <c r="B13" s="8"/>
      <c r="C13" s="8"/>
      <c r="D13" s="8"/>
      <c r="E13" s="8"/>
      <c r="F13" s="8" t="s">
        <v>3</v>
      </c>
      <c r="G13" s="57">
        <f>SUM(G7:G12)</f>
        <v>300000</v>
      </c>
      <c r="H13" s="57">
        <f>SUM(H7:H12)</f>
        <v>0</v>
      </c>
      <c r="I13" s="57">
        <f>SUM(I7:I12)</f>
        <v>300000</v>
      </c>
      <c r="J13" s="40">
        <f>SUM(J7:J12)</f>
        <v>300000</v>
      </c>
      <c r="K13" s="40">
        <f>SUM(K7:K12)</f>
        <v>0</v>
      </c>
      <c r="L13" s="40">
        <f>SUM(L7:L12)</f>
        <v>300000</v>
      </c>
    </row>
    <row r="14" spans="1:12" ht="21" x14ac:dyDescent="0.35">
      <c r="A14" s="56" t="s">
        <v>79</v>
      </c>
    </row>
    <row r="18" spans="1:12" ht="21" x14ac:dyDescent="0.35">
      <c r="A18" s="29" t="s">
        <v>78</v>
      </c>
      <c r="C18" s="2"/>
      <c r="D18" s="2"/>
      <c r="E18" s="2"/>
      <c r="F18" s="2"/>
      <c r="G18" s="55" t="s">
        <v>77</v>
      </c>
      <c r="H18" s="54"/>
      <c r="I18" s="54"/>
      <c r="J18" s="53"/>
      <c r="K18" s="52"/>
      <c r="L18" s="52"/>
    </row>
    <row r="19" spans="1:12" x14ac:dyDescent="0.25">
      <c r="A19" s="48" t="s">
        <v>6</v>
      </c>
      <c r="B19" s="51" t="s">
        <v>67</v>
      </c>
      <c r="C19" s="50" t="s">
        <v>66</v>
      </c>
      <c r="D19" s="49" t="s">
        <v>1</v>
      </c>
      <c r="E19" s="48" t="s">
        <v>65</v>
      </c>
      <c r="F19" s="47" t="s">
        <v>0</v>
      </c>
      <c r="G19" s="46" t="s">
        <v>57</v>
      </c>
      <c r="H19" s="46" t="s">
        <v>2</v>
      </c>
      <c r="I19" s="46" t="s">
        <v>58</v>
      </c>
      <c r="J19" s="45"/>
      <c r="K19" s="45"/>
      <c r="L19" s="45"/>
    </row>
    <row r="20" spans="1:12" x14ac:dyDescent="0.25">
      <c r="A20" s="7" t="s">
        <v>76</v>
      </c>
      <c r="B20" s="10" t="s">
        <v>75</v>
      </c>
      <c r="C20" s="10" t="s">
        <v>74</v>
      </c>
      <c r="D20" s="7" t="s">
        <v>73</v>
      </c>
      <c r="E20" s="7" t="s">
        <v>72</v>
      </c>
      <c r="F20" s="44" t="s">
        <v>27</v>
      </c>
      <c r="G20" s="11">
        <v>300000</v>
      </c>
      <c r="H20" s="11">
        <v>0</v>
      </c>
      <c r="I20" s="11">
        <f>SUM(G20+H20)</f>
        <v>300000</v>
      </c>
      <c r="J20" s="43"/>
      <c r="K20" s="43"/>
      <c r="L20" s="43"/>
    </row>
    <row r="21" spans="1:12" x14ac:dyDescent="0.25">
      <c r="A21" s="7"/>
      <c r="B21" s="10"/>
      <c r="C21" s="10"/>
      <c r="D21" s="7"/>
      <c r="E21" s="7"/>
      <c r="F21" s="44"/>
      <c r="G21" s="11"/>
      <c r="H21" s="11"/>
      <c r="I21" s="11"/>
      <c r="J21" s="43"/>
      <c r="K21" s="43"/>
      <c r="L21" s="43"/>
    </row>
    <row r="22" spans="1:12" x14ac:dyDescent="0.25">
      <c r="A22" s="7"/>
      <c r="B22" s="10"/>
      <c r="C22" s="10"/>
      <c r="D22" s="7"/>
      <c r="E22" s="7"/>
      <c r="F22" s="44"/>
      <c r="G22" s="11"/>
      <c r="H22" s="11"/>
      <c r="I22" s="11"/>
      <c r="J22" s="43"/>
      <c r="K22" s="43"/>
      <c r="L22" s="43"/>
    </row>
    <row r="23" spans="1:12" x14ac:dyDescent="0.25">
      <c r="A23" s="7"/>
      <c r="B23" s="10"/>
      <c r="C23" s="10"/>
      <c r="D23" s="7"/>
      <c r="E23" s="7"/>
      <c r="F23" s="44"/>
      <c r="G23" s="11"/>
      <c r="H23" s="11"/>
      <c r="I23" s="11"/>
      <c r="J23" s="43"/>
      <c r="K23" s="43"/>
      <c r="L23" s="43"/>
    </row>
    <row r="24" spans="1:12" x14ac:dyDescent="0.25">
      <c r="A24" s="7"/>
      <c r="B24" s="10"/>
      <c r="C24" s="10"/>
      <c r="D24" s="7"/>
      <c r="E24" s="7"/>
      <c r="F24" s="44"/>
      <c r="G24" s="11"/>
      <c r="H24" s="11"/>
      <c r="I24" s="11"/>
      <c r="J24" s="43"/>
      <c r="K24" s="43"/>
      <c r="L24" s="43"/>
    </row>
    <row r="25" spans="1:12" x14ac:dyDescent="0.25">
      <c r="A25" s="7"/>
      <c r="B25" s="10"/>
      <c r="C25" s="10"/>
      <c r="D25" s="7"/>
      <c r="E25" s="7"/>
      <c r="F25" s="44"/>
      <c r="G25" s="11"/>
      <c r="H25" s="11"/>
      <c r="I25" s="11"/>
      <c r="J25" s="43"/>
      <c r="K25" s="43"/>
      <c r="L25" s="43"/>
    </row>
    <row r="26" spans="1:12" ht="15.75" x14ac:dyDescent="0.25">
      <c r="A26" s="42"/>
      <c r="B26" s="8"/>
      <c r="C26" s="8"/>
      <c r="D26" s="8"/>
      <c r="E26" s="8"/>
      <c r="F26" s="41" t="s">
        <v>3</v>
      </c>
      <c r="G26" s="40">
        <f>SUM(G20:G25)</f>
        <v>300000</v>
      </c>
      <c r="H26" s="40">
        <f>SUM(H20:H25)</f>
        <v>0</v>
      </c>
      <c r="I26" s="40">
        <f>SUM(I20:I25)</f>
        <v>300000</v>
      </c>
      <c r="J26" s="39"/>
      <c r="K26" s="39"/>
      <c r="L26" s="39"/>
    </row>
    <row r="27" spans="1:12" ht="18.75" x14ac:dyDescent="0.3">
      <c r="A27" s="38" t="s">
        <v>71</v>
      </c>
    </row>
  </sheetData>
  <mergeCells count="4">
    <mergeCell ref="G5:I5"/>
    <mergeCell ref="J5:L5"/>
    <mergeCell ref="G18:I18"/>
    <mergeCell ref="J18:L18"/>
  </mergeCells>
  <pageMargins left="0.45" right="0.45" top="0.5" bottom="0.5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30" zoomScaleNormal="130" workbookViewId="0">
      <selection activeCell="B21" sqref="B21"/>
    </sheetView>
  </sheetViews>
  <sheetFormatPr defaultColWidth="9.140625" defaultRowHeight="15" x14ac:dyDescent="0.25"/>
  <cols>
    <col min="1" max="1" width="14.5703125" style="1" customWidth="1"/>
    <col min="2" max="2" width="13.42578125" style="1" customWidth="1"/>
    <col min="3" max="3" width="26.7109375" style="1" customWidth="1"/>
    <col min="4" max="4" width="26.28515625" style="1" customWidth="1"/>
    <col min="5" max="5" width="23.140625" style="1" customWidth="1"/>
    <col min="6" max="6" width="15.7109375" style="1" customWidth="1"/>
    <col min="7" max="7" width="11.85546875" style="1" bestFit="1" customWidth="1"/>
    <col min="8" max="8" width="12.85546875" style="1" customWidth="1"/>
    <col min="9" max="9" width="13.28515625" style="1" bestFit="1" customWidth="1"/>
    <col min="10" max="10" width="13.42578125" style="1" bestFit="1" customWidth="1"/>
    <col min="11" max="11" width="13.28515625" style="1" customWidth="1"/>
    <col min="12" max="12" width="12.42578125" style="63" customWidth="1"/>
    <col min="13" max="13" width="16.5703125" style="1" bestFit="1" customWidth="1"/>
    <col min="14" max="16384" width="9.140625" style="1"/>
  </cols>
  <sheetData>
    <row r="1" spans="1:13" ht="23.25" x14ac:dyDescent="0.35">
      <c r="A1" s="4" t="s">
        <v>4</v>
      </c>
      <c r="B1" s="3"/>
    </row>
    <row r="2" spans="1:13" ht="23.25" x14ac:dyDescent="0.35">
      <c r="A2" s="4" t="s">
        <v>5</v>
      </c>
      <c r="B2" s="3"/>
    </row>
    <row r="3" spans="1:13" ht="23.25" x14ac:dyDescent="0.35">
      <c r="A3" s="4" t="s">
        <v>70</v>
      </c>
      <c r="B3" s="4"/>
    </row>
    <row r="4" spans="1:13" ht="23.25" x14ac:dyDescent="0.35">
      <c r="A4" s="5" t="s">
        <v>113</v>
      </c>
      <c r="B4" s="5"/>
      <c r="E4" s="2"/>
      <c r="F4" s="2"/>
      <c r="G4" s="2"/>
      <c r="H4" s="2"/>
      <c r="I4" s="2"/>
      <c r="J4" s="2"/>
      <c r="K4" s="2"/>
    </row>
    <row r="5" spans="1:13" ht="15.75" x14ac:dyDescent="0.25">
      <c r="A5" s="9" t="s">
        <v>6</v>
      </c>
      <c r="B5" s="9" t="s">
        <v>7</v>
      </c>
      <c r="C5" s="9" t="s">
        <v>108</v>
      </c>
      <c r="D5" s="9" t="s">
        <v>107</v>
      </c>
      <c r="E5" s="9" t="s">
        <v>106</v>
      </c>
      <c r="F5" s="6" t="s">
        <v>1</v>
      </c>
      <c r="G5" s="9" t="s">
        <v>65</v>
      </c>
      <c r="H5" s="9" t="s">
        <v>0</v>
      </c>
      <c r="I5" s="9" t="s">
        <v>57</v>
      </c>
      <c r="J5" s="9" t="s">
        <v>2</v>
      </c>
      <c r="K5" s="9" t="s">
        <v>58</v>
      </c>
    </row>
    <row r="6" spans="1:13" ht="15.75" thickBot="1" x14ac:dyDescent="0.3">
      <c r="A6" s="64" t="s">
        <v>92</v>
      </c>
      <c r="B6" s="64">
        <v>660001</v>
      </c>
      <c r="C6" s="68" t="s">
        <v>91</v>
      </c>
      <c r="D6" s="68" t="s">
        <v>90</v>
      </c>
      <c r="E6" s="68" t="s">
        <v>112</v>
      </c>
      <c r="F6" s="7" t="s">
        <v>111</v>
      </c>
      <c r="G6" s="68" t="s">
        <v>110</v>
      </c>
      <c r="H6" s="64" t="s">
        <v>27</v>
      </c>
      <c r="I6" s="11">
        <v>-160688</v>
      </c>
      <c r="J6" s="11">
        <f>-(I6+L6)</f>
        <v>0</v>
      </c>
      <c r="K6" s="11">
        <f>I6+J6</f>
        <v>-160688</v>
      </c>
      <c r="L6" s="63">
        <f>40172*4</f>
        <v>160688</v>
      </c>
    </row>
    <row r="7" spans="1:13" x14ac:dyDescent="0.25">
      <c r="A7" s="7"/>
      <c r="B7" s="7">
        <v>660001</v>
      </c>
      <c r="C7" s="10"/>
      <c r="D7" s="10"/>
      <c r="E7" s="10"/>
      <c r="F7" s="7"/>
      <c r="G7" s="10"/>
      <c r="H7" s="7"/>
      <c r="I7" s="11"/>
      <c r="J7" s="11"/>
      <c r="K7" s="11">
        <f>I7+J7</f>
        <v>0</v>
      </c>
    </row>
    <row r="8" spans="1:13" ht="15.75" x14ac:dyDescent="0.25">
      <c r="A8" s="12"/>
      <c r="B8" s="12"/>
      <c r="C8" s="8"/>
      <c r="D8" s="8"/>
      <c r="E8" s="8"/>
      <c r="F8" s="8"/>
      <c r="G8" s="8"/>
      <c r="H8" s="8" t="s">
        <v>3</v>
      </c>
      <c r="I8" s="13">
        <f>SUM(I6:I7)</f>
        <v>-160688</v>
      </c>
      <c r="J8" s="13">
        <f>SUM(J6:J7)</f>
        <v>0</v>
      </c>
      <c r="K8" s="13">
        <f>SUM(K6:K7)</f>
        <v>-160688</v>
      </c>
    </row>
    <row r="9" spans="1:13" ht="7.5" customHeight="1" x14ac:dyDescent="0.25"/>
    <row r="10" spans="1:13" ht="23.25" x14ac:dyDescent="0.35">
      <c r="A10" s="5" t="s">
        <v>109</v>
      </c>
    </row>
    <row r="11" spans="1:13" ht="15.75" x14ac:dyDescent="0.25">
      <c r="A11" s="9" t="s">
        <v>6</v>
      </c>
      <c r="B11" s="9" t="s">
        <v>7</v>
      </c>
      <c r="C11" s="9" t="s">
        <v>108</v>
      </c>
      <c r="D11" s="9" t="s">
        <v>107</v>
      </c>
      <c r="E11" s="9" t="s">
        <v>106</v>
      </c>
      <c r="F11" s="6" t="s">
        <v>1</v>
      </c>
      <c r="G11" s="9" t="s">
        <v>65</v>
      </c>
      <c r="H11" s="9" t="s">
        <v>0</v>
      </c>
      <c r="I11" s="9" t="s">
        <v>57</v>
      </c>
      <c r="J11" s="9" t="s">
        <v>2</v>
      </c>
      <c r="K11" s="9" t="s">
        <v>58</v>
      </c>
      <c r="L11" s="67" t="s">
        <v>105</v>
      </c>
    </row>
    <row r="12" spans="1:13" ht="15.75" thickBot="1" x14ac:dyDescent="0.3">
      <c r="A12" s="7" t="s">
        <v>92</v>
      </c>
      <c r="B12" s="7">
        <v>660011</v>
      </c>
      <c r="C12" s="10" t="s">
        <v>104</v>
      </c>
      <c r="D12" s="10" t="s">
        <v>103</v>
      </c>
      <c r="E12" s="10" t="s">
        <v>102</v>
      </c>
      <c r="F12" s="7" t="s">
        <v>101</v>
      </c>
      <c r="G12" s="10" t="s">
        <v>93</v>
      </c>
      <c r="H12" s="64" t="s">
        <v>27</v>
      </c>
      <c r="I12" s="11">
        <v>-1256107</v>
      </c>
      <c r="J12" s="11">
        <f>-(I12+M12)</f>
        <v>-0.29999999981373549</v>
      </c>
      <c r="K12" s="11">
        <f>I12+J12</f>
        <v>-1256107.2999999998</v>
      </c>
      <c r="L12" s="63">
        <v>0.35</v>
      </c>
      <c r="M12" s="66">
        <f>L16*L12</f>
        <v>1256107.2999999998</v>
      </c>
    </row>
    <row r="13" spans="1:13" ht="15.75" thickBot="1" x14ac:dyDescent="0.3">
      <c r="A13" s="7" t="s">
        <v>92</v>
      </c>
      <c r="B13" s="7">
        <v>660011</v>
      </c>
      <c r="C13" s="10" t="s">
        <v>100</v>
      </c>
      <c r="D13" s="10" t="s">
        <v>99</v>
      </c>
      <c r="E13" s="10" t="s">
        <v>93</v>
      </c>
      <c r="F13" s="7" t="s">
        <v>98</v>
      </c>
      <c r="G13" s="10" t="s">
        <v>93</v>
      </c>
      <c r="H13" s="64" t="s">
        <v>27</v>
      </c>
      <c r="I13" s="11">
        <v>-430665</v>
      </c>
      <c r="J13" s="11">
        <f>-(I13+M13)</f>
        <v>-0.35999999998603016</v>
      </c>
      <c r="K13" s="11">
        <f>I13+J13</f>
        <v>-430665.36</v>
      </c>
      <c r="L13" s="63">
        <v>0.12</v>
      </c>
      <c r="M13" s="65">
        <f>L16*L13</f>
        <v>430665.36</v>
      </c>
    </row>
    <row r="14" spans="1:13" ht="15.75" thickBot="1" x14ac:dyDescent="0.3">
      <c r="A14" s="7" t="s">
        <v>92</v>
      </c>
      <c r="B14" s="7">
        <v>660011</v>
      </c>
      <c r="C14" s="10" t="s">
        <v>5</v>
      </c>
      <c r="D14" s="10" t="s">
        <v>9</v>
      </c>
      <c r="E14" s="10" t="s">
        <v>93</v>
      </c>
      <c r="F14" s="7" t="s">
        <v>97</v>
      </c>
      <c r="G14" s="10" t="s">
        <v>93</v>
      </c>
      <c r="H14" s="64" t="s">
        <v>27</v>
      </c>
      <c r="I14" s="11">
        <v>-610109</v>
      </c>
      <c r="J14" s="11">
        <f>-(I14+M14)</f>
        <v>-0.26000000000931323</v>
      </c>
      <c r="K14" s="11">
        <f>I14+J14</f>
        <v>-610109.26</v>
      </c>
      <c r="L14" s="63">
        <v>0.17</v>
      </c>
      <c r="M14" s="65">
        <f>L16*L14</f>
        <v>610109.26</v>
      </c>
    </row>
    <row r="15" spans="1:13" ht="15.75" thickBot="1" x14ac:dyDescent="0.3">
      <c r="A15" s="7" t="s">
        <v>92</v>
      </c>
      <c r="B15" s="7">
        <v>660011</v>
      </c>
      <c r="C15" s="10" t="s">
        <v>96</v>
      </c>
      <c r="D15" s="10" t="s">
        <v>95</v>
      </c>
      <c r="E15" s="10" t="s">
        <v>93</v>
      </c>
      <c r="F15" s="7" t="s">
        <v>94</v>
      </c>
      <c r="G15" s="10" t="s">
        <v>93</v>
      </c>
      <c r="H15" s="64" t="s">
        <v>27</v>
      </c>
      <c r="I15" s="11">
        <v>-1291996</v>
      </c>
      <c r="J15" s="11">
        <f>-(I15+M15)</f>
        <v>-7.9999999841675162E-2</v>
      </c>
      <c r="K15" s="11">
        <f>I15+J15</f>
        <v>-1291996.0799999998</v>
      </c>
      <c r="L15" s="63">
        <v>0.36</v>
      </c>
      <c r="M15" s="65">
        <f>L16*L15</f>
        <v>1291996.0799999998</v>
      </c>
    </row>
    <row r="16" spans="1:13" ht="15.75" thickBot="1" x14ac:dyDescent="0.3">
      <c r="A16" s="7" t="s">
        <v>92</v>
      </c>
      <c r="B16" s="7">
        <v>660011</v>
      </c>
      <c r="C16" s="10" t="s">
        <v>91</v>
      </c>
      <c r="D16" s="10" t="s">
        <v>90</v>
      </c>
      <c r="E16" s="10" t="s">
        <v>89</v>
      </c>
      <c r="F16" s="7" t="s">
        <v>88</v>
      </c>
      <c r="G16" s="10" t="s">
        <v>87</v>
      </c>
      <c r="H16" s="64" t="s">
        <v>27</v>
      </c>
      <c r="I16" s="11">
        <v>-23856</v>
      </c>
      <c r="J16" s="11">
        <f>-(I16+M16)</f>
        <v>0</v>
      </c>
      <c r="K16" s="11">
        <f>I16+J16</f>
        <v>-23856</v>
      </c>
      <c r="L16" s="63">
        <f>3324598+288136-23856</f>
        <v>3588878</v>
      </c>
      <c r="M16" s="63">
        <f>5964*4</f>
        <v>23856</v>
      </c>
    </row>
    <row r="17" spans="1:11" x14ac:dyDescent="0.25">
      <c r="A17" s="7"/>
      <c r="B17" s="7">
        <v>660011</v>
      </c>
      <c r="C17" s="10"/>
      <c r="D17" s="10"/>
      <c r="E17" s="10"/>
      <c r="F17" s="7"/>
      <c r="G17" s="10"/>
      <c r="H17" s="7"/>
      <c r="I17" s="11"/>
      <c r="J17" s="11"/>
      <c r="K17" s="11">
        <f>I17+J17</f>
        <v>0</v>
      </c>
    </row>
    <row r="18" spans="1:11" ht="15.75" x14ac:dyDescent="0.25">
      <c r="A18" s="12"/>
      <c r="B18" s="12"/>
      <c r="C18" s="8"/>
      <c r="D18" s="8"/>
      <c r="E18" s="8"/>
      <c r="F18" s="8"/>
      <c r="G18" s="8"/>
      <c r="H18" s="8" t="s">
        <v>3</v>
      </c>
      <c r="I18" s="13">
        <f>SUM(I12:I17)</f>
        <v>-3612733</v>
      </c>
      <c r="J18" s="13">
        <f>SUM(J12:J17)</f>
        <v>-0.99999999965075403</v>
      </c>
      <c r="K18" s="13">
        <f>SUM(K12:K17)</f>
        <v>-3612734</v>
      </c>
    </row>
    <row r="19" spans="1:11" ht="15.75" x14ac:dyDescent="0.25">
      <c r="H19" s="8" t="s">
        <v>8</v>
      </c>
      <c r="I19" s="13">
        <f>I8+I18</f>
        <v>-3773421</v>
      </c>
      <c r="J19" s="13">
        <f>J8+J18</f>
        <v>-0.99999999965075403</v>
      </c>
      <c r="K19" s="13">
        <f>K8+K18</f>
        <v>-3773422</v>
      </c>
    </row>
  </sheetData>
  <pageMargins left="0.45" right="0.45" top="0.5" bottom="0.5" header="0.3" footer="0.3"/>
  <pageSetup paperSize="5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'[1]Drop Down Menu'!#REF!</xm:f>
          </x14:formula1>
          <xm:sqref>B6:B7 B12:B17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</vt:lpstr>
      <vt:lpstr>Interdept Charges</vt:lpstr>
      <vt:lpstr>Inter-Fund Transfers</vt:lpstr>
      <vt:lpstr>Intra-Fund Transfers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Alexander, HCSA</dc:creator>
  <cp:lastModifiedBy>Kevin Harper</cp:lastModifiedBy>
  <cp:lastPrinted>2020-01-23T18:09:04Z</cp:lastPrinted>
  <dcterms:created xsi:type="dcterms:W3CDTF">2018-11-09T22:37:25Z</dcterms:created>
  <dcterms:modified xsi:type="dcterms:W3CDTF">2021-02-12T00:25:52Z</dcterms:modified>
</cp:coreProperties>
</file>